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DB34BF59-15C4-4D40-BB4A-18F1656FA4B3}" xr6:coauthVersionLast="47" xr6:coauthVersionMax="47" xr10:uidLastSave="{708D047E-2811-4CE5-8E8E-AAFC361E1550}"/>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M27" i="9" a="1"/>
  <c r="Q31" i="9" a="1"/>
  <c r="BC27" i="9" a="1"/>
  <c r="CP35" i="9" a="1"/>
  <c r="AE31" i="9" a="1"/>
  <c r="BY39" i="9" a="1"/>
  <c r="AS35" i="9" a="1"/>
  <c r="AY39" i="9" a="1"/>
  <c r="CB39" i="9" a="1"/>
  <c r="CC24" i="9" a="1"/>
  <c r="CN35" i="9" a="1"/>
  <c r="BN26" i="9" a="1"/>
  <c r="CP24" i="9" a="1"/>
  <c r="M32" i="9" a="1"/>
  <c r="AR34" i="9" a="1"/>
  <c r="F39" i="9" a="1"/>
  <c r="BF32" i="9" a="1"/>
  <c r="Y36" i="9" a="1"/>
  <c r="AQ36" i="9" a="1"/>
  <c r="BN22" i="9" a="1"/>
  <c r="AZ36" i="9" a="1"/>
  <c r="BP26" i="9" a="1"/>
  <c r="CQ22" i="9" a="1"/>
  <c r="CH23" i="9" a="1"/>
  <c r="CG29" i="9" a="1"/>
  <c r="BR27" i="9" a="1"/>
  <c r="AU22" i="9" a="1"/>
  <c r="AN37" i="9" a="1"/>
  <c r="AF23" i="9" a="1"/>
  <c r="BR35" i="9" a="1"/>
  <c r="BV25" i="9" a="1"/>
  <c r="AR26" i="9" a="1"/>
  <c r="AT35" i="9" a="1"/>
  <c r="BH39" i="9" a="1"/>
  <c r="G35" i="9" a="1"/>
  <c r="CE24" i="9" a="1"/>
  <c r="AT39" i="9" a="1"/>
  <c r="AF24" i="9" a="1"/>
  <c r="CF24" i="9" a="1"/>
  <c r="H28" i="9" a="1"/>
  <c r="BV28" i="9" a="1"/>
  <c r="AL32" i="9" a="1"/>
  <c r="CA39" i="9" a="1"/>
  <c r="AZ38" i="9" a="1"/>
  <c r="P28" i="9" a="1"/>
  <c r="BX36" i="9" a="1"/>
  <c r="AH25" i="9" a="1"/>
  <c r="W24" i="9" a="1"/>
  <c r="CM22" i="9" a="1"/>
  <c r="CI26" i="9" a="1"/>
  <c r="CB26" i="9" a="1"/>
  <c r="CI23" i="9" a="1"/>
  <c r="AL23" i="9" a="1"/>
  <c r="AY23" i="9" a="1"/>
  <c r="AN23" i="9" a="1"/>
  <c r="S27" i="9" a="1"/>
  <c r="H27" i="9" a="1"/>
  <c r="AO31" i="9" a="1"/>
  <c r="AF26" i="9" a="1"/>
  <c r="AV31" i="9" a="1"/>
  <c r="CP27" i="9" a="1"/>
  <c r="BA35" i="9" a="1"/>
  <c r="L26" i="9" a="1"/>
  <c r="BX30" i="9" a="1"/>
  <c r="AC23" i="9" a="1"/>
  <c r="BI34" i="9" a="1"/>
  <c r="N27" i="9" a="1"/>
  <c r="BV34" i="9" a="1"/>
  <c r="CM31" i="9" a="1"/>
  <c r="AE38" i="9" a="1"/>
  <c r="BG31" i="9" a="1"/>
  <c r="K25" i="9" a="1"/>
  <c r="N29" i="9" a="1"/>
  <c r="AZ30" i="9" a="1"/>
  <c r="AD33" i="9" a="1"/>
  <c r="BR37" i="9" a="1"/>
  <c r="BF34" i="9" a="1"/>
  <c r="CR33" i="9" a="1"/>
  <c r="AU27" i="9" a="1"/>
  <c r="AZ27" i="9" a="1"/>
  <c r="E31" i="9" a="1"/>
  <c r="AS26" i="9" a="1"/>
  <c r="BI31" i="9" a="1"/>
  <c r="CO28" i="9" a="1"/>
  <c r="BC34" i="9" a="1"/>
  <c r="AW34" i="9" a="1"/>
  <c r="K96" i="5"/>
  <c r="X38" i="9" a="1"/>
  <c r="BH20" i="9" a="1"/>
  <c r="BH30" i="9" a="1"/>
  <c r="CA28" i="9" a="1"/>
  <c r="CO31" i="9" a="1"/>
  <c r="O36" i="9" a="1"/>
  <c r="BU26" i="9" a="1"/>
  <c r="AL39" i="9" a="1"/>
  <c r="X35" i="9" a="1"/>
  <c r="AV38" i="9" a="1"/>
  <c r="BD38" i="9" a="1"/>
  <c r="BN21" i="9" a="1"/>
  <c r="AT25" i="9" a="1"/>
  <c r="CA20" i="9" a="1"/>
  <c r="H34" i="9" a="1"/>
  <c r="AD23" i="9" a="1"/>
  <c r="BN20" i="9" a="1"/>
  <c r="BO25" i="9" a="1"/>
  <c r="K210" i="22"/>
  <c r="BY28" i="9" a="1"/>
  <c r="BG36" i="9" a="1"/>
  <c r="Z32" i="9" a="1"/>
  <c r="AF36" i="9" a="1"/>
  <c r="K36" i="9" a="1"/>
  <c r="CR22" i="9" a="1"/>
  <c r="BY22" i="9" a="1"/>
  <c r="AJ26" i="9" a="1"/>
  <c r="AD22" i="9" a="1"/>
  <c r="BA23" i="9" a="1"/>
  <c r="BO36" i="9" a="1"/>
  <c r="W33" i="9" a="1"/>
  <c r="Q26" i="9" a="1"/>
  <c r="I27" i="9" a="1"/>
  <c r="BC39" i="9" a="1"/>
  <c r="AO36" i="9" a="1"/>
  <c r="AC31" i="9" a="1"/>
  <c r="BT35" i="9" a="1"/>
  <c r="N35" i="9" a="1"/>
  <c r="BN39" i="9" a="1"/>
  <c r="CL39" i="9" a="1"/>
  <c r="AY24" i="9" a="1"/>
  <c r="L39" i="9" a="1"/>
  <c r="BI24" i="9" a="1"/>
  <c r="T24" i="9" a="1"/>
  <c r="AK28" i="9" a="1"/>
  <c r="BT31" i="9" a="1"/>
  <c r="BK34" i="9" a="1"/>
  <c r="CJ24" i="9" a="1"/>
  <c r="AU32" i="9" a="1"/>
  <c r="CN25" i="9" a="1"/>
  <c r="P35" i="9" a="1"/>
  <c r="AW36" i="9" a="1"/>
  <c r="BB22" i="9" a="1"/>
  <c r="Z22" i="9" a="1"/>
  <c r="V26" i="9" a="1"/>
  <c r="AV26" i="9" a="1"/>
  <c r="BB23" i="9" a="1"/>
  <c r="F23" i="9" a="1"/>
  <c r="BT23" i="9" a="1"/>
  <c r="CD27" i="9" a="1"/>
  <c r="AN27" i="9" a="1"/>
  <c r="X36" i="9" a="1"/>
  <c r="BM29" i="9" a="1"/>
  <c r="CG30" i="9" a="1"/>
  <c r="BS27" i="9" a="1"/>
  <c r="CA22" i="9" a="1"/>
  <c r="BF22" i="9" a="1"/>
  <c r="BT39" i="9" a="1"/>
  <c r="O39" i="9" a="1"/>
  <c r="S39" i="9" a="1"/>
  <c r="BM24" i="9" a="1"/>
  <c r="AG24" i="9" a="1"/>
  <c r="V28" i="9" a="1"/>
  <c r="F28" i="9" a="1"/>
  <c r="G32" i="9" a="1"/>
  <c r="CD32" i="9" a="1"/>
  <c r="CE36" i="9" a="1"/>
  <c r="AO25" i="9" a="1"/>
  <c r="AN29" i="9" a="1"/>
  <c r="AW33" i="9" a="1"/>
  <c r="CA25" i="9" a="1"/>
  <c r="CI24" i="9" a="1"/>
  <c r="CH33" i="9" a="1"/>
  <c r="BS28" i="9" a="1"/>
  <c r="J37" i="9" a="1"/>
  <c r="T28" i="9" a="1"/>
  <c r="K34" i="9" a="1"/>
  <c r="CC32" i="9" a="1"/>
  <c r="AY37" i="9" a="1"/>
  <c r="Z36" i="9" a="1"/>
  <c r="F24" i="9" a="1"/>
  <c r="CI30" i="9" a="1"/>
  <c r="CO37" i="9" a="1"/>
  <c r="AY34" i="9" a="1"/>
  <c r="BH38" i="9" a="1"/>
  <c r="BW34" i="9" a="1"/>
  <c r="CH34" i="9" a="1"/>
  <c r="CJ32" i="9" a="1"/>
  <c r="AJ35" i="9" a="1"/>
  <c r="BR31" i="9" a="1"/>
  <c r="W28" i="9" a="1"/>
  <c r="BN35" i="9" a="1"/>
  <c r="CJ35" i="9" a="1"/>
  <c r="CH22" i="9" a="1"/>
  <c r="BM30" i="9" a="1"/>
  <c r="K818" i="22"/>
  <c r="AN34" i="9" a="1"/>
  <c r="BK20" i="9" a="1"/>
  <c r="AC32" i="9" a="1"/>
  <c r="Y32" i="9" a="1"/>
  <c r="AS32" i="9" a="1"/>
  <c r="CE31" i="9" a="1"/>
  <c r="AH30" i="9" a="1"/>
  <c r="Y35" i="9" a="1"/>
  <c r="CG26" i="9" a="1"/>
  <c r="BY29" i="9" a="1"/>
  <c r="BT34" i="9" a="1"/>
  <c r="AV20" i="9" a="1"/>
  <c r="T38" i="9" a="1"/>
  <c r="K1540" i="22"/>
  <c r="P27" i="9" a="1"/>
  <c r="AQ31" i="9" a="1"/>
  <c r="CJ31" i="9" a="1"/>
  <c r="H35" i="9" a="1"/>
  <c r="BU35" i="9" a="1"/>
  <c r="V39" i="9" a="1"/>
  <c r="BE39" i="9" a="1"/>
  <c r="S24" i="9" a="1"/>
  <c r="AA39" i="9" a="1"/>
  <c r="CR28" i="9" a="1"/>
  <c r="CK23" i="9" a="1"/>
  <c r="AI30" i="9" a="1"/>
  <c r="H31" i="9" a="1"/>
  <c r="BC24" i="9" a="1"/>
  <c r="CA38" i="9" a="1"/>
  <c r="AI27" i="9" a="1"/>
  <c r="BS36" i="9" a="1"/>
  <c r="BE22" i="9" a="1"/>
  <c r="BD36" i="9" a="1"/>
  <c r="CE22" i="9" a="1"/>
  <c r="BC22" i="9" a="1"/>
  <c r="AY26" i="9" a="1"/>
  <c r="P26" i="9" a="1"/>
  <c r="V23" i="9" a="1"/>
  <c r="BM23" i="9" a="1"/>
  <c r="H23" i="9" a="1"/>
  <c r="CL28" i="9" a="1"/>
  <c r="CH30" i="9" a="1"/>
  <c r="AB36" i="9" a="1"/>
  <c r="CG27" i="9" a="1"/>
  <c r="AX39" i="9" a="1"/>
  <c r="AR32" i="9" a="1"/>
  <c r="E35" i="9" a="1"/>
  <c r="CK39" i="9" a="1"/>
  <c r="CM39" i="9" a="1"/>
  <c r="G39" i="9" a="1"/>
  <c r="CR24" i="9" a="1"/>
  <c r="CK24" i="9" a="1"/>
  <c r="BD24" i="9" a="1"/>
  <c r="BL28" i="9" a="1"/>
  <c r="AF28" i="9" a="1"/>
  <c r="BN32" i="9" a="1"/>
  <c r="BO34" i="9" a="1"/>
  <c r="W25" i="9" a="1"/>
  <c r="BR25" i="9" a="1"/>
  <c r="AT33" i="9" a="1"/>
  <c r="CF33" i="9" a="1"/>
  <c r="I38" i="9" a="1"/>
  <c r="BZ22" i="9" a="1"/>
  <c r="BI26" i="9" a="1"/>
  <c r="AT26" i="9" a="1"/>
  <c r="AR30" i="9" a="1"/>
  <c r="CJ23" i="9" a="1"/>
  <c r="AC34" i="9" a="1"/>
  <c r="BU27" i="9" a="1"/>
  <c r="CD34" i="9" a="1"/>
  <c r="BF31" i="9" a="1"/>
  <c r="BV38" i="9" a="1"/>
  <c r="CE29" i="9" a="1"/>
  <c r="BD26" i="9" a="1"/>
  <c r="BP33" i="9" a="1"/>
  <c r="M33" i="9" a="1"/>
  <c r="CG23" i="9" a="1"/>
  <c r="AZ34" i="9" a="1"/>
  <c r="Y23" i="9" a="1"/>
  <c r="CG31" i="9" a="1"/>
  <c r="J27" i="9" a="1"/>
  <c r="AU23" i="9" a="1"/>
  <c r="CI31" i="9" a="1"/>
  <c r="BA27" i="9" a="1"/>
  <c r="AY31" i="9" a="1"/>
  <c r="BK32" i="9" a="1"/>
  <c r="AM37" i="9" a="1"/>
  <c r="M22" i="9" a="1"/>
  <c r="CN23" i="9" a="1"/>
  <c r="CN31" i="9" a="1"/>
  <c r="BL32" i="9" a="1"/>
  <c r="CI27" i="9" a="1"/>
  <c r="AP27" i="9" a="1"/>
  <c r="BU36" i="9" a="1"/>
  <c r="BX39" i="9" a="1"/>
  <c r="BR24" i="9" a="1"/>
  <c r="BL38" i="9" a="1"/>
  <c r="CF34" i="9" a="1"/>
  <c r="G38" i="9" a="1"/>
  <c r="BD28" i="9" a="1"/>
  <c r="CK20" i="9" a="1"/>
  <c r="BD30" i="9" a="1"/>
  <c r="K1806" i="22"/>
  <c r="CQ24" i="9" a="1"/>
  <c r="W27" i="9" a="1"/>
  <c r="BK27" i="9" a="1"/>
  <c r="AH36" i="9" a="1"/>
  <c r="BE27" i="9" a="1"/>
  <c r="BX25" i="9" a="1"/>
  <c r="BI29" i="9" a="1"/>
  <c r="S25" i="9" a="1"/>
  <c r="BI30" i="9" a="1"/>
  <c r="AP21" i="9" a="1"/>
  <c r="BP34" i="9" a="1"/>
  <c r="O25" i="9" a="1"/>
  <c r="BT36" i="9" a="1"/>
  <c r="BO38" i="9" a="1"/>
  <c r="K438" i="14"/>
  <c r="BB32" i="9" a="1"/>
  <c r="R36" i="9" a="1"/>
  <c r="AM36" i="9" a="1"/>
  <c r="Y22" i="9" a="1"/>
  <c r="T36" i="9" a="1"/>
  <c r="S22" i="9" a="1"/>
  <c r="CI22" i="9" a="1"/>
  <c r="BV26" i="9" a="1"/>
  <c r="BB26" i="9" a="1"/>
  <c r="CC23" i="9" a="1"/>
  <c r="AE39" i="9" a="1"/>
  <c r="BF37" i="9" a="1"/>
  <c r="Y28" i="9" a="1"/>
  <c r="CL22" i="9" a="1"/>
  <c r="J33" i="9" a="1"/>
  <c r="AZ24" i="9" a="1"/>
  <c r="BO31" i="9" a="1"/>
  <c r="U35" i="9" a="1"/>
  <c r="AF35" i="9" a="1"/>
  <c r="BD39" i="9" a="1"/>
  <c r="AH39" i="9" a="1"/>
  <c r="CA24" i="9" a="1"/>
  <c r="BK24" i="9" a="1"/>
  <c r="X24" i="9" a="1"/>
  <c r="CH24" i="9" a="1"/>
  <c r="CP28" i="9" a="1"/>
  <c r="G22" i="9" a="1"/>
  <c r="CI38" i="9" a="1"/>
  <c r="CR34" i="9" a="1"/>
  <c r="F25" i="9" a="1"/>
  <c r="BO29" i="9" a="1"/>
  <c r="Q30" i="9" a="1"/>
  <c r="BQ22" i="9" a="1"/>
  <c r="BC28" i="9" a="1"/>
  <c r="N22" i="9" a="1"/>
  <c r="X26" i="9" a="1"/>
  <c r="BW26" i="9" a="1"/>
  <c r="L30" i="9" a="1"/>
  <c r="W23" i="9" a="1"/>
  <c r="CK34" i="9" a="1"/>
  <c r="AO27" i="9" a="1"/>
  <c r="BU38" i="9" a="1"/>
  <c r="AG25" i="9" a="1"/>
  <c r="AS24" i="9" a="1"/>
  <c r="AY29" i="9" a="1"/>
  <c r="AJ33" i="9" a="1"/>
  <c r="BF30" i="9" a="1"/>
  <c r="AC25" i="9" a="1"/>
  <c r="AG39" i="9" a="1"/>
  <c r="H33" i="9" a="1"/>
  <c r="BB24" i="9" a="1"/>
  <c r="CF37" i="9" a="1"/>
  <c r="AM28" i="9" a="1"/>
  <c r="CC37" i="9" a="1"/>
  <c r="AO28" i="9" a="1"/>
  <c r="M38" i="9" a="1"/>
  <c r="Q32" i="9" a="1"/>
  <c r="Y37" i="9" a="1"/>
  <c r="BU30" i="9" a="1"/>
  <c r="BW33" i="9" a="1"/>
  <c r="V30" i="9" a="1"/>
  <c r="AI35" i="9" a="1"/>
  <c r="CD24" i="9" a="1"/>
  <c r="M39" i="9" a="1"/>
  <c r="BO28" i="9" a="1"/>
  <c r="AH24" i="9" a="1"/>
  <c r="L28" i="9" a="1"/>
  <c r="S28" i="9" a="1"/>
  <c r="BU32" i="9" a="1"/>
  <c r="CR32" i="9" a="1"/>
  <c r="V36" i="9" a="1"/>
  <c r="CR23" i="9" a="1"/>
  <c r="AY38" i="9" a="1"/>
  <c r="O31" i="9" a="1"/>
  <c r="AN39" i="9" a="1"/>
  <c r="P29" i="9" a="1"/>
  <c r="R27" i="9" a="1"/>
  <c r="K28" i="9" a="1"/>
  <c r="BL31" i="9" a="1"/>
  <c r="CH27" i="9" a="1"/>
  <c r="AF22" i="9" a="1"/>
  <c r="CO30" i="9" a="1"/>
  <c r="O29" i="9" a="1"/>
  <c r="AN25" i="9" a="1"/>
  <c r="AD29" i="9" a="1"/>
  <c r="BX33" i="9" a="1"/>
  <c r="CK21" i="9" a="1"/>
  <c r="CH28" i="9" a="1"/>
  <c r="BQ35" i="9" a="1"/>
  <c r="AW28" i="9" a="1"/>
  <c r="AQ32" i="9" a="1"/>
  <c r="T27" i="9" a="1"/>
  <c r="AW26" i="9" a="1"/>
  <c r="G29" i="9" a="1"/>
  <c r="AV30" i="9" a="1"/>
  <c r="U25" i="9" a="1"/>
  <c r="K1084" i="22"/>
  <c r="K24" i="9" a="1"/>
  <c r="BD23" i="9" a="1"/>
  <c r="Y30" i="9" a="1"/>
  <c r="AB28" i="9" a="1"/>
  <c r="AF29" i="9" a="1"/>
  <c r="BJ33" i="9" a="1"/>
  <c r="F20" i="9" a="1"/>
  <c r="CR30" i="9" a="1"/>
  <c r="AC24" i="9" a="1"/>
  <c r="BK31" i="9" a="1"/>
  <c r="BK38" i="9" a="1"/>
  <c r="AO22" i="9" a="1"/>
  <c r="BO32" i="9" a="1"/>
  <c r="P30" i="9" a="1"/>
  <c r="BQ33" i="9" a="1"/>
  <c r="AJ29" i="9" a="1"/>
  <c r="I34" i="9" a="1"/>
  <c r="BL21" i="9" a="1"/>
  <c r="BW38" i="9" a="1"/>
  <c r="F31" i="9" a="1"/>
  <c r="CF30" i="9" a="1"/>
  <c r="E24" i="9" a="1"/>
  <c r="CR38" i="9" a="1"/>
  <c r="BU22" i="9" a="1"/>
  <c r="BI22" i="9" a="1"/>
  <c r="BZ34" i="9" a="1"/>
  <c r="AS34" i="9" a="1"/>
  <c r="L34" i="9" a="1"/>
  <c r="CH31" i="9" a="1"/>
  <c r="AA21" i="9" a="1"/>
  <c r="U31" i="9" a="1"/>
  <c r="AV25" i="9" a="1"/>
  <c r="F35" i="9" a="1"/>
  <c r="BN25" i="9" a="1"/>
  <c r="CC39" i="9" a="1"/>
  <c r="AH29" i="9" a="1"/>
  <c r="CE39" i="9" a="1"/>
  <c r="CQ33" i="9" a="1"/>
  <c r="CL24" i="9" a="1"/>
  <c r="CA37" i="9" a="1"/>
  <c r="AR33" i="9" a="1"/>
  <c r="X25" i="9" a="1"/>
  <c r="BM39" i="9" a="1"/>
  <c r="AL22" i="9" a="1"/>
  <c r="BU29" i="9" a="1"/>
  <c r="E37" i="9" a="1"/>
  <c r="AG36" i="9" a="1"/>
  <c r="BV36" i="9" a="1"/>
  <c r="J22" i="9" a="1"/>
  <c r="BY30" i="9" a="1"/>
  <c r="AN26" i="9" a="1"/>
  <c r="AD30" i="9" a="1"/>
  <c r="CG28" i="9" a="1"/>
  <c r="CJ34" i="9" a="1"/>
  <c r="AR23" i="9" a="1"/>
  <c r="U27" i="9" a="1"/>
  <c r="CA29" i="9" a="1"/>
  <c r="AV35" i="9" a="1"/>
  <c r="AW24" i="9" a="1"/>
  <c r="CI33" i="9" a="1"/>
  <c r="AL31" i="9" a="1"/>
  <c r="AG31" i="9" a="1"/>
  <c r="CA35" i="9" a="1"/>
  <c r="R35" i="9" a="1"/>
  <c r="CI39" i="9" a="1"/>
  <c r="CP39" i="9" a="1"/>
  <c r="R24" i="9" a="1"/>
  <c r="P39" i="9" a="1"/>
  <c r="CQ28" i="9" a="1"/>
  <c r="AB24" i="9" a="1"/>
  <c r="CA32" i="9" a="1"/>
  <c r="BD32" i="9" a="1"/>
  <c r="Q34" i="9" a="1"/>
  <c r="AY22" i="9" a="1"/>
  <c r="AX27" i="9" a="1"/>
  <c r="Z38" i="9" a="1"/>
  <c r="CP36" i="9" a="1"/>
  <c r="BE36" i="9" a="1"/>
  <c r="AO26" i="9" a="1"/>
  <c r="AH22" i="9" a="1"/>
  <c r="BF23" i="9" a="1"/>
  <c r="AZ26" i="9" a="1"/>
  <c r="CB23" i="9" a="1"/>
  <c r="AM23" i="9" a="1"/>
  <c r="AV27" i="9" a="1"/>
  <c r="AW27" i="9" a="1"/>
  <c r="M31" i="9" a="1"/>
  <c r="CB31" i="9" a="1"/>
  <c r="BB38" i="9" a="1"/>
  <c r="CN24" i="9" a="1"/>
  <c r="AY32" i="9" a="1"/>
  <c r="U26" i="9" a="1"/>
  <c r="CG32" i="9" a="1"/>
  <c r="BR23" i="9" a="1"/>
  <c r="AB23" i="9" a="1"/>
  <c r="S23" i="9" a="1"/>
  <c r="CE27" i="9" a="1"/>
  <c r="BT27" i="9" a="1"/>
  <c r="BU31" i="9" a="1"/>
  <c r="Y31" i="9" a="1"/>
  <c r="BF35" i="9" a="1"/>
  <c r="AH27" i="9" a="1"/>
  <c r="AC36" i="9" a="1"/>
  <c r="CH35" i="9" a="1"/>
  <c r="AP24" i="9" a="1"/>
  <c r="CN30" i="9" a="1"/>
  <c r="G27" i="9" a="1"/>
  <c r="Q28" i="9" a="1"/>
  <c r="W31" i="9" a="1"/>
  <c r="AB31" i="9" a="1"/>
  <c r="H36" i="9" a="1"/>
  <c r="X23" i="9" a="1"/>
  <c r="K27" i="9" a="1"/>
  <c r="BV30" i="9" a="1"/>
  <c r="BV37" i="9" a="1"/>
  <c r="CA21" i="9" a="1"/>
  <c r="H30" i="9" a="1"/>
  <c r="K134" i="15"/>
  <c r="AT34" i="9" a="1"/>
  <c r="BE32" i="9" a="1"/>
  <c r="AJ28" i="9" a="1"/>
  <c r="AC35" i="9" a="1"/>
  <c r="AM26" i="9" a="1"/>
  <c r="BM27" i="9" a="1"/>
  <c r="E34" i="9" a="1"/>
  <c r="M34" i="9" a="1"/>
  <c r="AN30" i="9" a="1"/>
  <c r="AB21" i="9" a="1"/>
  <c r="BF38" i="9" a="1"/>
  <c r="BU20" i="9" a="1"/>
  <c r="BJ38" i="9" a="1"/>
  <c r="BH21" i="9" a="1"/>
  <c r="AT29" i="9" a="1"/>
  <c r="BZ39" i="9" a="1"/>
  <c r="AE20" i="9" a="1"/>
  <c r="BW32" i="9" a="1"/>
  <c r="CF27" i="9" a="1"/>
  <c r="AJ31" i="9" a="1"/>
  <c r="AK26" i="9" a="1"/>
  <c r="AR39" i="9" a="1"/>
  <c r="AA34" i="9" a="1"/>
  <c r="AI37" i="9" a="1"/>
  <c r="CM28" i="9" a="1"/>
  <c r="AP20" i="9" a="1"/>
  <c r="BL26" i="9" a="1"/>
  <c r="CM20" i="9" a="1"/>
  <c r="L25" i="9" a="1"/>
  <c r="X20" i="9" a="1"/>
  <c r="BN24" i="9" a="1"/>
  <c r="G31" i="9" a="1"/>
  <c r="BQ26" i="9" a="1"/>
  <c r="CA31" i="9" a="1"/>
  <c r="AH26" i="9" a="1"/>
  <c r="AA23" i="9" a="1"/>
  <c r="S37" i="9" a="1"/>
  <c r="BR29" i="9" a="1"/>
  <c r="K172" i="22"/>
  <c r="BK36" i="9" a="1"/>
  <c r="AM31" i="9" a="1"/>
  <c r="AN36" i="9" a="1"/>
  <c r="BA22" i="9" a="1"/>
  <c r="AM22" i="9" a="1"/>
  <c r="AS30" i="9" a="1"/>
  <c r="H26" i="9" a="1"/>
  <c r="BG30" i="9" a="1"/>
  <c r="CQ23" i="9" a="1"/>
  <c r="W34" i="9" a="1"/>
  <c r="Y25" i="9" a="1"/>
  <c r="BO27" i="9" a="1"/>
  <c r="BX35" i="9" a="1"/>
  <c r="AF33" i="9" a="1"/>
  <c r="AT23" i="9" a="1"/>
  <c r="X27" i="9" a="1"/>
  <c r="AH35" i="9" a="1"/>
  <c r="CR31" i="9" a="1"/>
  <c r="AE35" i="9" a="1"/>
  <c r="BY35" i="9" a="1"/>
  <c r="AF39" i="9" a="1"/>
  <c r="BI39" i="9" a="1"/>
  <c r="BH24" i="9" a="1"/>
  <c r="AQ39" i="9" a="1"/>
  <c r="BJ28" i="9" a="1"/>
  <c r="BL24" i="9" a="1"/>
  <c r="CD30" i="9" a="1"/>
  <c r="BY32" i="9" a="1"/>
  <c r="CH26" i="9" a="1"/>
  <c r="BI38" i="9" a="1"/>
  <c r="J28" i="9" a="1"/>
  <c r="BW36" i="9" a="1"/>
  <c r="X22" i="9" a="1"/>
  <c r="BP36" i="9" a="1"/>
  <c r="I26" i="9" a="1"/>
  <c r="BK22" i="9" a="1"/>
  <c r="Z23" i="9" a="1"/>
  <c r="T26" i="9" a="1"/>
  <c r="P23" i="9" a="1"/>
  <c r="BP23" i="9" a="1"/>
  <c r="CA27" i="9" a="1"/>
  <c r="K23" i="9" a="1"/>
  <c r="AG37" i="9" a="1"/>
  <c r="P31" i="9" a="1"/>
  <c r="BG24" i="9" a="1"/>
  <c r="Y27" i="9" a="1"/>
  <c r="AQ27" i="9" a="1"/>
  <c r="AA35" i="9" a="1"/>
  <c r="W39" i="9" a="1"/>
  <c r="I39" i="9" a="1"/>
  <c r="I24" i="9" a="1"/>
  <c r="AD24" i="9" a="1"/>
  <c r="BT28" i="9" a="1"/>
  <c r="O28" i="9" a="1"/>
  <c r="BR32" i="9" a="1"/>
  <c r="CN32" i="9" a="1"/>
  <c r="BC36" i="9" a="1"/>
  <c r="CB28" i="9" a="1"/>
  <c r="BL25" i="9" a="1"/>
  <c r="BA36" i="9" a="1"/>
  <c r="BG26" i="9" a="1"/>
  <c r="K39" i="9" a="1"/>
  <c r="AR24" i="9" a="1"/>
  <c r="L24" i="9" a="1"/>
  <c r="BB28" i="9" a="1"/>
  <c r="AL28" i="9" a="1"/>
  <c r="AM32" i="9" a="1"/>
  <c r="W32" i="9" a="1"/>
  <c r="AK32" i="9" a="1"/>
  <c r="E32" i="9" a="1"/>
  <c r="CK36" i="9" a="1"/>
  <c r="AN33" i="9" a="1"/>
  <c r="Q29" i="9" a="1"/>
  <c r="BM26" i="9" a="1"/>
  <c r="AB32" i="9" a="1"/>
  <c r="AA37" i="9" a="1"/>
  <c r="AC33" i="9" a="1"/>
  <c r="CG34" i="9" a="1"/>
  <c r="AV32" i="9" a="1"/>
  <c r="BS39" i="9" a="1"/>
  <c r="U36" i="9" a="1"/>
  <c r="BE34" i="9" a="1"/>
  <c r="K324" i="22"/>
  <c r="AJ37" i="9" a="1"/>
  <c r="CB34" i="9" a="1"/>
  <c r="K324" i="15"/>
  <c r="AP38" i="9" a="1"/>
  <c r="V21" i="9" a="1"/>
  <c r="AQ34" i="9" a="1"/>
  <c r="AO23" i="9" a="1"/>
  <c r="CL36" i="9" a="1"/>
  <c r="BH36" i="9" a="1"/>
  <c r="AP23" i="9" a="1"/>
  <c r="E38" i="9" a="1"/>
  <c r="BT24" i="9" a="1"/>
  <c r="Q37" i="9" a="1"/>
  <c r="W38" i="9" a="1"/>
  <c r="CK31" i="9" a="1"/>
  <c r="CR39" i="9" a="1"/>
  <c r="I36" i="9" a="1"/>
  <c r="CQ25" i="9" a="1"/>
  <c r="AK22" i="9" a="1"/>
  <c r="K26" i="9" a="1"/>
  <c r="V38" i="9" a="1"/>
  <c r="AP26" i="9" a="1"/>
  <c r="CQ39" i="9" a="1"/>
  <c r="G28" i="9" a="1"/>
  <c r="AW22" i="9" a="1"/>
  <c r="AB37" i="9" a="1"/>
  <c r="CG39" i="9" a="1"/>
  <c r="BQ27" i="9" a="1"/>
  <c r="AG33" i="9" a="1"/>
  <c r="CM23" i="9" a="1"/>
  <c r="AA27" i="9" a="1"/>
  <c r="AD35" i="9" a="1"/>
  <c r="CO36" i="9" a="1"/>
  <c r="CB32" i="9" a="1"/>
  <c r="BO37" i="9" a="1"/>
  <c r="U24" i="9" a="1"/>
  <c r="N36" i="9" a="1"/>
  <c r="R28" i="9" a="1"/>
  <c r="K58" i="5"/>
  <c r="BB34" i="9" a="1"/>
  <c r="CR37" i="9" a="1"/>
  <c r="BS22" i="9" a="1"/>
  <c r="BF27" i="9" a="1"/>
  <c r="AS36" i="9" a="1"/>
  <c r="AM39" i="9" a="1"/>
  <c r="K37" i="9" a="1"/>
  <c r="O35" i="9" a="1"/>
  <c r="CD22" i="9" a="1"/>
  <c r="K96" i="18"/>
  <c r="I25" i="9" a="1"/>
  <c r="BM32" i="9" a="1"/>
  <c r="AU39" i="9" a="1"/>
  <c r="BY36" i="9" a="1"/>
  <c r="BB36" i="9" a="1"/>
  <c r="AQ37" i="9" a="1"/>
  <c r="O26" i="9" a="1"/>
  <c r="AU38" i="9" a="1"/>
  <c r="BU25" i="9" a="1"/>
  <c r="BM36" i="9" a="1"/>
  <c r="AR38" i="9" a="1"/>
  <c r="AZ35" i="9" a="1"/>
  <c r="AX20" i="9" a="1"/>
  <c r="AF30" i="9" a="1"/>
  <c r="CC21" i="9" a="1"/>
  <c r="AX38" i="9" a="1"/>
  <c r="AS28" i="9" a="1"/>
  <c r="P25" i="9" a="1"/>
  <c r="BE31" i="9" a="1"/>
  <c r="BJ22" i="9" a="1"/>
  <c r="L38" i="9" a="1"/>
  <c r="AD34" i="9" a="1"/>
  <c r="AC38" i="9" a="1"/>
  <c r="BY24" i="9" a="1"/>
  <c r="K20" i="5"/>
  <c r="BY26" i="9" a="1"/>
  <c r="K666" i="14"/>
  <c r="M27" i="9" a="1"/>
  <c r="AJ36" i="9" a="1"/>
  <c r="BJ39" i="9" a="1"/>
  <c r="X39" i="9" a="1"/>
  <c r="BX26" i="9" a="1"/>
  <c r="O32" i="9" a="1"/>
  <c r="AZ33" i="9" a="1"/>
  <c r="BQ37" i="9" a="1"/>
  <c r="AC21" i="9" a="1"/>
  <c r="F22" i="9" a="1"/>
  <c r="AI24" i="9" a="1"/>
  <c r="K286" i="22"/>
  <c r="I20" i="9" a="1"/>
  <c r="AQ20" i="9" a="1"/>
  <c r="BD33" i="9" a="1"/>
  <c r="X34" i="9" a="1"/>
  <c r="AV36" i="9" a="1"/>
  <c r="CK29" i="9" a="1"/>
  <c r="AU25" i="9" a="1"/>
  <c r="BS32" i="9" a="1"/>
  <c r="CL33" i="9" a="1"/>
  <c r="AO24" i="9" a="1"/>
  <c r="CD28" i="9" a="1"/>
  <c r="H25" i="9" a="1"/>
  <c r="CP23" i="9" a="1"/>
  <c r="BR20" i="9" a="1"/>
  <c r="J31" i="9" a="1"/>
  <c r="BC33" i="9" a="1"/>
  <c r="K58" i="14"/>
  <c r="CP29" i="9" a="1"/>
  <c r="N21" i="9" a="1"/>
  <c r="BL30" i="9" a="1"/>
  <c r="AY21" i="9" a="1"/>
  <c r="BB37" i="9" a="1"/>
  <c r="AD31" i="9" a="1"/>
  <c r="CM26" i="9" a="1"/>
  <c r="K1274" i="22"/>
  <c r="BV32" i="9" a="1"/>
  <c r="M23" i="9" a="1"/>
  <c r="K96" i="13"/>
  <c r="AD36" i="9" a="1"/>
  <c r="CC26" i="9" a="1"/>
  <c r="AK38" i="9" a="1"/>
  <c r="BJ32" i="9" a="1"/>
  <c r="BK35" i="9" a="1"/>
  <c r="BP24" i="9" a="1"/>
  <c r="AW35" i="9" a="1"/>
  <c r="K33" i="9" a="1"/>
  <c r="BT26" i="9" a="1"/>
  <c r="O23" i="9" a="1"/>
  <c r="F29" i="9" a="1"/>
  <c r="L35" i="9" a="1"/>
  <c r="AX24" i="9" a="1"/>
  <c r="AG28" i="9" a="1"/>
  <c r="BN34" i="9" a="1"/>
  <c r="BU24" i="9" a="1"/>
  <c r="K32" i="9" a="1"/>
  <c r="Q36" i="9" a="1"/>
  <c r="O27" i="9" a="1"/>
  <c r="I23" i="9" a="1"/>
  <c r="BH34" i="9" a="1"/>
  <c r="T31" i="9" a="1"/>
  <c r="Z27" i="9" a="1"/>
  <c r="AC30" i="9" a="1"/>
  <c r="R22" i="9" a="1"/>
  <c r="CE38" i="9" a="1"/>
  <c r="BA25" i="9" a="1"/>
  <c r="BD37" i="9" a="1"/>
  <c r="E28" i="9" a="1"/>
  <c r="BH31" i="9" a="1"/>
  <c r="AB29" i="9" a="1"/>
  <c r="AP28" i="9" a="1"/>
  <c r="BA29" i="9" a="1"/>
  <c r="AA38" i="9" a="1"/>
  <c r="BC21" i="9" a="1"/>
  <c r="AF34" i="9" a="1"/>
  <c r="AZ29" i="9" a="1"/>
  <c r="BQ28" i="9" a="1"/>
  <c r="AY28" i="9" a="1"/>
  <c r="BH29" i="9" a="1"/>
  <c r="BK25" i="9" a="1"/>
  <c r="CB38" i="9" a="1"/>
  <c r="AD25" i="9" a="1"/>
  <c r="P38" i="9" a="1"/>
  <c r="AH28" i="9" a="1"/>
  <c r="N20" i="9" a="1"/>
  <c r="AW23" i="9" a="1"/>
  <c r="G20" i="9" a="1"/>
  <c r="Q22" i="9" a="1"/>
  <c r="N28" i="9" a="1"/>
  <c r="AU34" i="9" a="1"/>
  <c r="CO23" i="9" a="1"/>
  <c r="AR28" i="9" a="1"/>
  <c r="AW39" i="9" a="1"/>
  <c r="AY35" i="9" a="1"/>
  <c r="AQ28" i="9" a="1"/>
  <c r="N38" i="9" a="1"/>
  <c r="AA29" i="9" a="1"/>
  <c r="AU31" i="9" a="1"/>
  <c r="K134" i="5"/>
  <c r="AC28" i="9" a="1"/>
  <c r="AK24" i="9" a="1"/>
  <c r="CF28" i="9" a="1"/>
  <c r="BD31" i="9" a="1"/>
  <c r="AS22" i="9" a="1"/>
  <c r="P34" i="9" a="1"/>
  <c r="CG25" i="9" a="1"/>
  <c r="CJ29" i="9" a="1"/>
  <c r="CJ30" i="9" a="1"/>
  <c r="Q33" i="9" a="1"/>
  <c r="K286" i="15"/>
  <c r="CK28" i="9" a="1"/>
  <c r="BE24" i="9" a="1"/>
  <c r="BS21" i="9" a="1"/>
  <c r="K666" i="22"/>
  <c r="K1160" i="22"/>
  <c r="AF37" i="9" a="1"/>
  <c r="AP36" i="9" a="1"/>
  <c r="BK28" i="9" a="1"/>
  <c r="AO29" i="9" a="1"/>
  <c r="U21" i="9" a="1"/>
  <c r="L36" i="9" a="1"/>
  <c r="H39" i="9" a="1"/>
  <c r="AF27" i="9" a="1"/>
  <c r="AT37" i="9" a="1"/>
  <c r="BH33" i="9" a="1"/>
  <c r="S36" i="9" a="1"/>
  <c r="AZ21" i="9" a="1"/>
  <c r="AB34" i="9" a="1"/>
  <c r="U32" i="9" a="1"/>
  <c r="AB25" i="9" a="1"/>
  <c r="CM37" i="9" a="1"/>
  <c r="BI37" i="9" a="1"/>
  <c r="AL29" i="9" a="1"/>
  <c r="P24" i="9" a="1"/>
  <c r="BX24" i="9" a="1"/>
  <c r="L33" i="9" a="1"/>
  <c r="BP37" i="9" a="1"/>
  <c r="BP22" i="9" a="1"/>
  <c r="AJ30" i="9" a="1"/>
  <c r="T29" i="9" a="1"/>
  <c r="BI32" i="9" a="1"/>
  <c r="BT21" i="9" a="1"/>
  <c r="F26" i="9" a="1"/>
  <c r="BJ37" i="9" a="1"/>
  <c r="BX21" i="9" a="1"/>
  <c r="N39" i="9" a="1"/>
  <c r="CF21" i="9" a="1"/>
  <c r="BS34" i="9" a="1"/>
  <c r="CK38" i="9" a="1"/>
  <c r="M30" i="9" a="1"/>
  <c r="CI37" i="9" a="1"/>
  <c r="AK31" i="9" a="1"/>
  <c r="K1350" i="22"/>
  <c r="S34" i="9" a="1"/>
  <c r="CO34" i="9" a="1"/>
  <c r="AB39" i="9" a="1"/>
  <c r="AV23" i="9" a="1"/>
  <c r="AL24" i="9" a="1"/>
  <c r="CK22" i="9" a="1"/>
  <c r="Y26" i="9" a="1"/>
  <c r="AG38" i="9" a="1"/>
  <c r="BU37" i="9" a="1"/>
  <c r="K210" i="5"/>
  <c r="CL26" i="9" a="1"/>
  <c r="K20" i="22"/>
  <c r="AH38" i="9" a="1"/>
  <c r="BL35" i="9" a="1"/>
  <c r="AU24" i="9" a="1"/>
  <c r="BA38" i="9" a="1"/>
  <c r="BS35" i="9" a="1"/>
  <c r="AZ28" i="9" a="1"/>
  <c r="AP30" i="9" a="1"/>
  <c r="R23" i="9" a="1"/>
  <c r="AR25" i="9" a="1"/>
  <c r="BO33" i="9" a="1"/>
  <c r="AS37" i="9" a="1"/>
  <c r="U29" i="9" a="1"/>
  <c r="AC26" i="9" a="1"/>
  <c r="T34" i="9" a="1"/>
  <c r="BX23" i="9" a="1"/>
  <c r="AE32" i="9" a="1"/>
  <c r="CF26" i="9" a="1"/>
  <c r="CC27" i="9" a="1"/>
  <c r="CJ39" i="9" a="1"/>
  <c r="N26" i="9" a="1"/>
  <c r="AO35" i="9" a="1"/>
  <c r="U22" i="9" a="1"/>
  <c r="AW25" i="9" a="1"/>
  <c r="L32" i="9" a="1"/>
  <c r="BQ30" i="9" a="1"/>
  <c r="BP28" i="9" a="1"/>
  <c r="X30" i="9" a="1"/>
  <c r="J20" i="9" a="1"/>
  <c r="AW21" i="9" a="1"/>
  <c r="AT27" i="9" a="1"/>
  <c r="BN36" i="9" a="1"/>
  <c r="AH31" i="9" a="1"/>
  <c r="N24" i="9" a="1"/>
  <c r="BZ30" i="9" a="1"/>
  <c r="AX25" i="9" a="1"/>
  <c r="K590" i="22"/>
  <c r="K362" i="14"/>
  <c r="BY25" i="9" a="1"/>
  <c r="BZ27" i="9" a="1"/>
  <c r="G36" i="9" a="1"/>
  <c r="AO32" i="9" a="1"/>
  <c r="BB33" i="9" a="1"/>
  <c r="AY25" i="9" a="1"/>
  <c r="CA36" i="9" a="1"/>
  <c r="AK34" i="9" a="1"/>
  <c r="BX31" i="9" a="1"/>
  <c r="K20" i="14"/>
  <c r="CM29" i="9" a="1"/>
  <c r="K96" i="15"/>
  <c r="AQ23" i="9" a="1"/>
  <c r="CD39" i="9" a="1"/>
  <c r="K514" i="14"/>
  <c r="AJ38" i="9" a="1"/>
  <c r="AY27" i="9" a="1"/>
  <c r="CP22" i="9" a="1"/>
  <c r="AH33" i="9" a="1"/>
  <c r="BV24" i="9" a="1"/>
  <c r="BP29" i="9" a="1"/>
  <c r="BG25" i="9" a="1"/>
  <c r="CM33" i="9" a="1"/>
  <c r="AM21" i="9" a="1"/>
  <c r="AQ35" i="9" a="1"/>
  <c r="BH23" i="9" a="1"/>
  <c r="AA36" i="9" a="1"/>
  <c r="AS33" i="9" a="1"/>
  <c r="S35" i="9" a="1"/>
  <c r="J29" i="9" a="1"/>
  <c r="CA34" i="9" a="1"/>
  <c r="BP30" i="9" a="1"/>
  <c r="CJ37" i="9" a="1"/>
  <c r="AC29" i="9" a="1"/>
  <c r="BA28" i="9" a="1"/>
  <c r="AJ34" i="9" a="1"/>
  <c r="CH29" i="9" a="1"/>
  <c r="AD20" i="9" a="1"/>
  <c r="AH23" i="9" a="1"/>
  <c r="AI21" i="9" a="1"/>
  <c r="BA30" i="9" a="1"/>
  <c r="CO26" i="9" a="1"/>
  <c r="CN38" i="9" a="1"/>
  <c r="K29" i="9" a="1"/>
  <c r="K856" i="22"/>
  <c r="AZ31" i="9" a="1"/>
  <c r="Q35" i="9" a="1"/>
  <c r="H32" i="9" a="1"/>
  <c r="F33" i="9" a="1"/>
  <c r="AV22" i="9" a="1"/>
  <c r="Z30" i="9" a="1"/>
  <c r="AG23" i="9" a="1"/>
  <c r="K30" i="9" a="1"/>
  <c r="AV24" i="9" a="1"/>
  <c r="Q21" i="9" a="1"/>
  <c r="AN20" i="9" a="1"/>
  <c r="AF20" i="9" a="1"/>
  <c r="K1730" i="22"/>
  <c r="AE21" i="9" a="1"/>
  <c r="R31" i="9" a="1"/>
  <c r="BY31" i="9" a="1"/>
  <c r="CG37" i="9" a="1"/>
  <c r="BP31" i="9" a="1"/>
  <c r="BQ36" i="9" a="1"/>
  <c r="BT37" i="9" a="1"/>
  <c r="BO30" i="9" a="1"/>
  <c r="BB21" i="9" a="1"/>
  <c r="CI35" i="9" a="1"/>
  <c r="Q27" i="9" a="1"/>
  <c r="Z34" i="9" a="1"/>
  <c r="BU34" i="9" a="1"/>
  <c r="BP20" i="9" a="1"/>
  <c r="CM25" i="9" a="1"/>
  <c r="CJ21" i="9" a="1"/>
  <c r="Y39" i="9" a="1"/>
  <c r="BQ24" i="9" a="1"/>
  <c r="K1046" i="22"/>
  <c r="BJ27" i="9" a="1"/>
  <c r="R26" i="9" a="1"/>
  <c r="BT38" i="9" a="1"/>
  <c r="AF38" i="9" a="1"/>
  <c r="E29" i="9" a="1"/>
  <c r="T37" i="9" a="1"/>
  <c r="CD25" i="9" a="1"/>
  <c r="AJ24" i="9" a="1"/>
  <c r="CQ30" i="9" a="1"/>
  <c r="CG36" i="9" a="1"/>
  <c r="AM24" i="9" a="1"/>
  <c r="AX35" i="9" a="1"/>
  <c r="BB39" i="9" a="1"/>
  <c r="BZ28" i="9" a="1"/>
  <c r="AE23" i="9" a="1"/>
  <c r="BJ24" i="9" a="1"/>
  <c r="BE28" i="9" a="1"/>
  <c r="CC36" i="9" a="1"/>
  <c r="AY33" i="9" a="1"/>
  <c r="CB36" i="9" a="1"/>
  <c r="CO33" i="9" a="1"/>
  <c r="AR21" i="9" a="1"/>
  <c r="BL22" i="9" a="1"/>
  <c r="Y33" i="9" a="1"/>
  <c r="CF29" i="9" a="1"/>
  <c r="K20" i="13"/>
  <c r="BS26" i="9" a="1"/>
  <c r="BY20" i="9" a="1"/>
  <c r="X32" i="9" a="1"/>
  <c r="AS39" i="9" a="1"/>
  <c r="F27" i="9" a="1"/>
  <c r="J36" i="9" a="1"/>
  <c r="AH34" i="9" a="1"/>
  <c r="AE25" i="9" a="1"/>
  <c r="BG39" i="9" a="1"/>
  <c r="E21" i="9" a="1"/>
  <c r="O38" i="9" a="1"/>
  <c r="CL32" i="9" a="1"/>
  <c r="AZ32" i="9" a="1"/>
  <c r="V22" i="9" a="1"/>
  <c r="E39" i="9" a="1"/>
  <c r="CO22" i="9" a="1"/>
  <c r="I29" i="9" a="1"/>
  <c r="AG21" i="9" a="1"/>
  <c r="Z33" i="9" a="1"/>
  <c r="CI21" i="9" a="1"/>
  <c r="BG33" i="9" a="1"/>
  <c r="AG20" i="9" a="1"/>
  <c r="AU26" i="9" a="1"/>
  <c r="BK23" i="9" a="1"/>
  <c r="AU20" i="9" a="1"/>
  <c r="CE28" i="9" a="1"/>
  <c r="BM35" i="9" a="1"/>
  <c r="CM35" i="9" a="1"/>
  <c r="BA39" i="9" a="1"/>
  <c r="BE33" i="9" a="1"/>
  <c r="K31" i="9" a="1"/>
  <c r="AQ24" i="9" a="1"/>
  <c r="AR37" i="9" a="1"/>
  <c r="K1388" i="22"/>
  <c r="BR34" i="9" a="1"/>
  <c r="M24" i="9" a="1"/>
  <c r="AT31" i="9" a="1"/>
  <c r="BR36" i="9" a="1"/>
  <c r="AG22" i="9" a="1"/>
  <c r="AE30" i="9" a="1"/>
  <c r="CC25" i="9" a="1"/>
  <c r="AH37" i="9" a="1"/>
  <c r="BG27" i="9" a="1"/>
  <c r="BE25" i="9" a="1"/>
  <c r="AK23" i="9" a="1"/>
  <c r="BZ23" i="9" a="1"/>
  <c r="AH20" i="9" a="1"/>
  <c r="BJ23" i="9" a="1"/>
  <c r="BQ39" i="9" a="1"/>
  <c r="K1198" i="22"/>
  <c r="R20" i="9" a="1"/>
  <c r="BD35" i="9" a="1"/>
  <c r="CL25" i="9" a="1"/>
  <c r="AQ29" i="9" a="1"/>
  <c r="K1692" i="22"/>
  <c r="AK36" i="9" a="1"/>
  <c r="AA30" i="9" a="1"/>
  <c r="AX29" i="9" a="1"/>
  <c r="G21" i="9" a="1"/>
  <c r="BX22" i="9" a="1"/>
  <c r="AP25" i="9" a="1"/>
  <c r="CN36" i="9" a="1"/>
  <c r="AV39" i="9" a="1"/>
  <c r="I31" i="9" a="1"/>
  <c r="AT21" i="9" a="1"/>
  <c r="CN26" i="9" a="1"/>
  <c r="V20" i="9" a="1"/>
  <c r="BY27" i="9" a="1"/>
  <c r="AX37" i="9" a="1"/>
  <c r="P22" i="9" a="1"/>
  <c r="CE35" i="9" a="1"/>
  <c r="Q25" i="9" a="1"/>
  <c r="AG30" i="9" a="1"/>
  <c r="BY23" i="9" a="1"/>
  <c r="CB22" i="9" a="1"/>
  <c r="R34" i="9" a="1"/>
  <c r="CH39" i="9" a="1"/>
  <c r="BZ37" i="9" a="1"/>
  <c r="AB22" i="9" a="1"/>
  <c r="CF20" i="9" a="1"/>
  <c r="M21" i="9" a="1"/>
  <c r="H29" i="9" a="1"/>
  <c r="H21" i="9" a="1"/>
  <c r="K134" i="14"/>
  <c r="CJ28" i="9" a="1"/>
  <c r="CB24" i="9" a="1"/>
  <c r="K210" i="15"/>
  <c r="AT28" i="9" a="1"/>
  <c r="Q20" i="9" a="1"/>
  <c r="W30" i="9" a="1"/>
  <c r="AI25" i="9" a="1"/>
  <c r="CN28" i="9" a="1"/>
  <c r="BW39" i="9" a="1"/>
  <c r="BA34" i="9" a="1"/>
  <c r="N32" i="9" a="1"/>
  <c r="AW30" i="9" a="1"/>
  <c r="AB20" i="9" a="1"/>
  <c r="AJ32" i="9" a="1"/>
  <c r="BS25" i="9" a="1"/>
  <c r="BE26" i="9" a="1"/>
  <c r="AQ21" i="9" a="1"/>
  <c r="AD38" i="9" a="1"/>
  <c r="CF39" i="9" a="1"/>
  <c r="CE30" i="9" a="1"/>
  <c r="BU21" i="9" a="1"/>
  <c r="BW37" i="9" a="1"/>
  <c r="BQ23" i="9" a="1"/>
  <c r="F38" i="9" a="1"/>
  <c r="CN29" i="9" a="1"/>
  <c r="AX21" i="9" a="1"/>
  <c r="BG32" i="9" a="1"/>
  <c r="AJ20" i="9" a="1"/>
  <c r="R25" i="9" a="1"/>
  <c r="R33" i="9" a="1"/>
  <c r="BP38" i="9" a="1"/>
  <c r="CC34" i="9" a="1"/>
  <c r="AL20" i="9" a="1"/>
  <c r="AS27" i="9" a="1"/>
  <c r="L31" i="9" a="1"/>
  <c r="BF39" i="9" a="1"/>
  <c r="BA24" i="9" a="1"/>
  <c r="AO38" i="9" a="1"/>
  <c r="AS23" i="9" a="1"/>
  <c r="AI26" i="9" a="1"/>
  <c r="BD34" i="9" a="1"/>
  <c r="S29" i="9" a="1"/>
  <c r="BQ29" i="9" a="1"/>
  <c r="AZ37" i="9" a="1"/>
  <c r="CM38" i="9" a="1"/>
  <c r="AY30" i="9" a="1"/>
  <c r="BK30" i="9" a="1"/>
  <c r="CG38" i="9" a="1"/>
  <c r="BS24" i="9" a="1"/>
  <c r="H22" i="9" a="1"/>
  <c r="E23" i="9" a="1"/>
  <c r="BN31" i="9" a="1"/>
  <c r="X28" i="9" a="1"/>
  <c r="BE23" i="9" a="1"/>
  <c r="CN37" i="9" a="1"/>
  <c r="U37" i="9" a="1"/>
  <c r="BV27" i="9" a="1"/>
  <c r="BE37" i="9" a="1"/>
  <c r="T25" i="9" a="1"/>
  <c r="K476" i="22"/>
  <c r="AY36" i="9" a="1"/>
  <c r="AT38" i="9" a="1"/>
  <c r="CJ27" i="9" a="1"/>
  <c r="BH27" i="9" a="1"/>
  <c r="M35" i="9" a="1"/>
  <c r="BQ34" i="9" a="1"/>
  <c r="AN22" i="9" a="1"/>
  <c r="BQ31" i="9" a="1"/>
  <c r="K1312" i="22"/>
  <c r="BL33" i="9" a="1"/>
  <c r="BY21" i="9" a="1"/>
  <c r="BG20" i="9" a="1"/>
  <c r="AE27" i="9" a="1"/>
  <c r="BM28" i="9" a="1"/>
  <c r="CI29" i="9" a="1"/>
  <c r="F32" i="9" a="1"/>
  <c r="CN33" i="9" a="1"/>
  <c r="BD29" i="9" a="1"/>
  <c r="K590" i="14"/>
  <c r="Y29" i="9" a="1"/>
  <c r="K96" i="22"/>
  <c r="AQ38" i="9" a="1"/>
  <c r="W29" i="9" a="1"/>
  <c r="K894" i="22"/>
  <c r="AB33" i="9" a="1"/>
  <c r="CG24" i="9" a="1"/>
  <c r="J32" i="9" a="1"/>
  <c r="CO29" i="9" a="1"/>
  <c r="AP35" i="9" a="1"/>
  <c r="CB29" i="9" a="1"/>
  <c r="T39" i="9" a="1"/>
  <c r="AG34" i="9" a="1"/>
  <c r="AX33" i="9" a="1"/>
  <c r="BC25" i="9" a="1"/>
  <c r="AN21" i="9" a="1"/>
  <c r="BF29" i="9" a="1"/>
  <c r="AP37" i="9" a="1"/>
  <c r="CL31" i="9" a="1"/>
  <c r="AE22" i="9" a="1"/>
  <c r="AG26" i="9" a="1"/>
  <c r="CC28" i="9" a="1"/>
  <c r="BY37" i="9" a="1"/>
  <c r="BX29" i="9" a="1"/>
  <c r="AC37" i="9" a="1"/>
  <c r="Y21" i="9" a="1"/>
  <c r="L27" i="9" a="1"/>
  <c r="BM34" i="9" a="1"/>
  <c r="CK37" i="9" a="1"/>
  <c r="CC29" i="9" a="1"/>
  <c r="CK33" i="9" a="1"/>
  <c r="AW32" i="9" a="1"/>
  <c r="CI32" i="9" a="1"/>
  <c r="W37" i="9" a="1"/>
  <c r="Z31" i="9" a="1"/>
  <c r="M20" i="9" a="1"/>
  <c r="AT32" i="9" a="1"/>
  <c r="BF33" i="9" a="1"/>
  <c r="BZ33" i="9" a="1"/>
  <c r="AO20" i="9" a="1"/>
  <c r="BW35" i="9" a="1"/>
  <c r="AZ20" i="9" a="1"/>
  <c r="T21" i="9" a="1"/>
  <c r="N30" i="9" a="1"/>
  <c r="BF25" i="9" a="1"/>
  <c r="BV33" i="9" a="1"/>
  <c r="BN33" i="9" a="1"/>
  <c r="BD25" i="9" a="1"/>
  <c r="CE26" i="9" a="1"/>
  <c r="CR26" i="9" a="1"/>
  <c r="Z37" i="9" a="1"/>
  <c r="CJ26" i="9" a="1"/>
  <c r="BH28" i="9" a="1"/>
  <c r="AM33" i="9" a="1"/>
  <c r="AR20" i="9" a="1"/>
  <c r="BM31" i="9" a="1"/>
  <c r="K552" i="14"/>
  <c r="BL23" i="9" a="1"/>
  <c r="BM38" i="9" a="1"/>
  <c r="AJ27" i="9" a="1"/>
  <c r="CQ27" i="9" a="1"/>
  <c r="X21" i="9" a="1"/>
  <c r="S30" i="9" a="1"/>
  <c r="P21" i="9" a="1"/>
  <c r="P37" i="9" a="1"/>
  <c r="CC35" i="9" a="1"/>
  <c r="BA37" i="9" a="1"/>
  <c r="CQ31" i="9" a="1"/>
  <c r="BS37" i="9" a="1"/>
  <c r="AA33" i="9" a="1"/>
  <c r="CL23" i="9" a="1"/>
  <c r="CG21" i="9" a="1"/>
  <c r="BJ30" i="9" a="1"/>
  <c r="AZ39" i="9" a="1"/>
  <c r="K628" i="14"/>
  <c r="BC38" i="9" a="1"/>
  <c r="AT36" i="9" a="1"/>
  <c r="CF32" i="9" a="1"/>
  <c r="BS30" i="9" a="1"/>
  <c r="CP25" i="9" a="1"/>
  <c r="AK25" i="9" a="1"/>
  <c r="AI33" i="9" a="1"/>
  <c r="I37" i="9" a="1"/>
  <c r="I30" i="9" a="1"/>
  <c r="AE26" i="9" a="1"/>
  <c r="BG34" i="9" a="1"/>
  <c r="CD35" i="9" a="1"/>
  <c r="BN37" i="9" a="1"/>
  <c r="AM35" i="9" a="1"/>
  <c r="CO24" i="9" a="1"/>
  <c r="AJ22" i="9" a="1"/>
  <c r="AO39" i="9" a="1"/>
  <c r="AU28" i="9" a="1"/>
  <c r="AG32" i="9" a="1"/>
  <c r="AD26" i="9" a="1"/>
  <c r="AX31" i="9" a="1"/>
  <c r="J23" i="9" a="1"/>
  <c r="BJ20" i="9" a="1"/>
  <c r="BF28" i="9" a="1"/>
  <c r="CP31" i="9" a="1"/>
  <c r="K172" i="14"/>
  <c r="BU39" i="9" a="1"/>
  <c r="AT30" i="9" a="1"/>
  <c r="CQ34" i="9" a="1"/>
  <c r="CP34" i="9" a="1"/>
  <c r="BI35" i="9" a="1"/>
  <c r="CK35" i="9" a="1"/>
  <c r="BE35" i="9" a="1"/>
  <c r="S32" i="9" a="1"/>
  <c r="AI23" i="9" a="1"/>
  <c r="BP21" i="9" a="1"/>
  <c r="BV29" i="9" a="1"/>
  <c r="BN23" i="9" a="1"/>
  <c r="K400" i="14"/>
  <c r="BX28" i="9" a="1"/>
  <c r="AG35" i="9" a="1"/>
  <c r="CL35" i="9" a="1"/>
  <c r="CE37" i="9" a="1"/>
  <c r="AQ26" i="9" a="1"/>
  <c r="AS29" i="9" a="1"/>
  <c r="Y20" i="9" a="1"/>
  <c r="BM25" i="9" a="1"/>
  <c r="H24" i="9" a="1"/>
  <c r="CE34" i="9" a="1"/>
  <c r="CM30" i="9" a="1"/>
  <c r="BA20" i="9" a="1"/>
  <c r="AR29" i="9" a="1"/>
  <c r="CR27" i="9" a="1"/>
  <c r="AC27" i="9" a="1"/>
  <c r="T32" i="9" a="1"/>
  <c r="BO39" i="9" a="1"/>
  <c r="CP30" i="9" a="1"/>
  <c r="AU30" i="9" a="1"/>
  <c r="BA33" i="9" a="1"/>
  <c r="F36" i="9" a="1"/>
  <c r="BX38" i="9" a="1"/>
  <c r="CB27" i="9" a="1"/>
  <c r="CI25" i="9" a="1"/>
  <c r="M28" i="9" a="1"/>
  <c r="BH32" i="9" a="1"/>
  <c r="AB35" i="9" a="1"/>
  <c r="BW28" i="9" a="1"/>
  <c r="CO38" i="9" a="1"/>
  <c r="BA26" i="9" a="1"/>
  <c r="K22" i="9" a="1"/>
  <c r="O22" i="9" a="1"/>
  <c r="AS20" i="9" a="1"/>
  <c r="R39" i="9" a="1"/>
  <c r="CK30" i="9" a="1"/>
  <c r="AP33" i="9" a="1"/>
  <c r="AD32" i="9" a="1"/>
  <c r="N37" i="9" a="1"/>
  <c r="G34" i="9" a="1"/>
  <c r="Z39" i="9" a="1"/>
  <c r="N23" i="9" a="1"/>
  <c r="W22" i="9" a="1"/>
  <c r="K1464" i="22"/>
  <c r="BB27" i="9" a="1"/>
  <c r="CK27" i="9" a="1"/>
  <c r="CD20" i="9" a="1"/>
  <c r="AR35" i="9" a="1"/>
  <c r="AL30" i="9" a="1"/>
  <c r="BJ21" i="9" a="1"/>
  <c r="W20" i="9" a="1"/>
  <c r="CK26" i="9" a="1"/>
  <c r="R29" i="9" a="1"/>
  <c r="BZ25" i="9" a="1"/>
  <c r="CI20" i="9" a="1"/>
  <c r="AU33" i="9" a="1"/>
  <c r="BC29" i="9" a="1"/>
  <c r="BY34" i="9" a="1"/>
  <c r="CP21" i="9" a="1"/>
  <c r="AJ23" i="9" a="1"/>
  <c r="AX30" i="9" a="1"/>
  <c r="BV20" i="9" a="1"/>
  <c r="K704" i="14"/>
  <c r="AN32" i="9" a="1"/>
  <c r="CQ21" i="9" a="1"/>
  <c r="CL21" i="9" a="1"/>
  <c r="AL34" i="9" a="1"/>
  <c r="BK33" i="9" a="1"/>
  <c r="AD37" i="9" a="1"/>
  <c r="AX26" i="9" a="1"/>
  <c r="BQ21" i="9" a="1"/>
  <c r="W36" i="9" a="1"/>
  <c r="Z25" i="9" a="1"/>
  <c r="CQ35" i="9" a="1"/>
  <c r="AR27" i="9" a="1"/>
  <c r="W26" i="9" a="1"/>
  <c r="BB29" i="9" a="1"/>
  <c r="T23" i="9" a="1"/>
  <c r="V29" i="9" a="1"/>
  <c r="L21" i="9" a="1"/>
  <c r="BB30" i="9" a="1"/>
  <c r="BO24" i="9" a="1"/>
  <c r="K1122" i="22"/>
  <c r="BJ31" i="9" a="1"/>
  <c r="BJ36" i="9" a="1"/>
  <c r="K35" i="9" a="1"/>
  <c r="M26" i="9" a="1"/>
  <c r="BG23" i="9" a="1"/>
  <c r="CB35" i="9" a="1"/>
  <c r="Z24" i="9" a="1"/>
  <c r="BU23" i="9" a="1"/>
  <c r="AB30" i="9" a="1"/>
  <c r="BW20" i="9" a="1"/>
  <c r="BP39" i="9" a="1"/>
  <c r="CR20" i="9" a="1"/>
  <c r="S26" i="9" a="1"/>
  <c r="CE23" i="9" a="1"/>
  <c r="CQ36" i="9" a="1"/>
  <c r="CE20" i="9" a="1"/>
  <c r="BV35" i="9" a="1"/>
  <c r="CD38" i="9" a="1"/>
  <c r="BJ29" i="9" a="1"/>
  <c r="CR35" i="9" a="1"/>
  <c r="T20" i="9" a="1"/>
  <c r="K172" i="18"/>
  <c r="BT33" i="9" a="1"/>
  <c r="BF21" i="9" a="1"/>
  <c r="BO22" i="9" a="1"/>
  <c r="K704" i="22"/>
  <c r="CO27" i="9" a="1"/>
  <c r="AC20" i="9" a="1"/>
  <c r="AV37" i="9" a="1"/>
  <c r="E27" i="9" a="1"/>
  <c r="CO21" i="9" a="1"/>
  <c r="BW27" i="9" a="1"/>
  <c r="BH22" i="9" a="1"/>
  <c r="AU37" i="9" a="1"/>
  <c r="BM22" i="9" a="1"/>
  <c r="CC22" i="9" a="1"/>
  <c r="H38" i="9" a="1"/>
  <c r="CI34" i="9" a="1"/>
  <c r="BH26" i="9" a="1"/>
  <c r="AV29" i="9" a="1"/>
  <c r="F30" i="9" a="1"/>
  <c r="BM33" i="9" a="1"/>
  <c r="K1502" i="22"/>
  <c r="CR29" i="9" a="1"/>
  <c r="BR22" i="9" a="1"/>
  <c r="CC38" i="9" a="1"/>
  <c r="BO21" i="9" a="1"/>
  <c r="CO39" i="9" a="1"/>
  <c r="AN35" i="9" a="1"/>
  <c r="BX20" i="9" a="1"/>
  <c r="CK25" i="9" a="1"/>
  <c r="BD22" i="9" a="1"/>
  <c r="AM29" i="9" a="1"/>
  <c r="CH38" i="9" a="1"/>
  <c r="BW24" i="9" a="1"/>
  <c r="BU33" i="9" a="1"/>
  <c r="J38" i="9" a="1"/>
  <c r="S20" i="9" a="1"/>
  <c r="W21" i="9" a="1"/>
  <c r="AO34" i="9" a="1"/>
  <c r="V33" i="9" a="1"/>
  <c r="T33" i="9" a="1"/>
  <c r="K324" i="14"/>
  <c r="I28" i="9" a="1"/>
  <c r="BE20" i="9" a="1"/>
  <c r="AI20" i="9" a="1"/>
  <c r="CA33" i="9" a="1"/>
  <c r="AR36" i="9" a="1"/>
  <c r="CP32" i="9" a="1"/>
  <c r="AL35" i="9" a="1"/>
  <c r="BV22" i="9" a="1"/>
  <c r="AC39" i="9" a="1"/>
  <c r="Z28" i="9" a="1"/>
  <c r="BZ24" i="9" a="1"/>
  <c r="CF31" i="9" a="1"/>
  <c r="BI23" i="9" a="1"/>
  <c r="AM38" i="9" a="1"/>
  <c r="AF21" i="9" a="1"/>
  <c r="J26" i="9" a="1"/>
  <c r="K248" i="14"/>
  <c r="AF32" i="9" a="1"/>
  <c r="BS31" i="9" a="1"/>
  <c r="AH32" i="9" a="1"/>
  <c r="K970" i="22"/>
  <c r="AB38" i="9" a="1"/>
  <c r="K248" i="15"/>
  <c r="K514" i="22"/>
  <c r="CG35" i="9" a="1"/>
  <c r="K172" i="15"/>
  <c r="BL29" i="9" a="1"/>
  <c r="BC26" i="9" a="1"/>
  <c r="AI36" i="9" a="1"/>
  <c r="U30" i="9" a="1"/>
  <c r="CR21" i="9" a="1"/>
  <c r="BX37" i="9" a="1"/>
  <c r="CA30" i="9" a="1"/>
  <c r="BR28" i="9" a="1"/>
  <c r="BP25" i="9" a="1"/>
  <c r="N25" i="9" a="1"/>
  <c r="AD27" i="9" a="1"/>
  <c r="BD27" i="9" a="1"/>
  <c r="AW37" i="9" a="1"/>
  <c r="CB33" i="9" a="1"/>
  <c r="AO21" i="9" a="1"/>
  <c r="BU28" i="9" a="1"/>
  <c r="CD36" i="9" a="1"/>
  <c r="BH35" i="9" a="1"/>
  <c r="AQ22" i="9" a="1"/>
  <c r="V24" i="9" a="1"/>
  <c r="CA23" i="9" a="1"/>
  <c r="AS31" i="9" a="1"/>
  <c r="BP27" i="9" a="1"/>
  <c r="AV21" i="9" a="1"/>
  <c r="BJ34" i="9" a="1"/>
  <c r="F34" i="9" a="1"/>
  <c r="CN34" i="9" a="1"/>
  <c r="AT24" i="9" a="1"/>
  <c r="L37" i="9" a="1"/>
  <c r="BH37" i="9" a="1"/>
  <c r="CI36" i="9" a="1"/>
  <c r="Z26" i="9" a="1"/>
  <c r="CL37" i="9" a="1"/>
  <c r="CQ26" i="9" a="1"/>
  <c r="AI22" i="9" a="1"/>
  <c r="CB21" i="9" a="1"/>
  <c r="S21" i="9" a="1"/>
  <c r="BK26" i="9" a="1"/>
  <c r="Z20" i="9" a="1"/>
  <c r="BL27" i="9" a="1"/>
  <c r="AZ25" i="9" a="1"/>
  <c r="AT22" i="9" a="1"/>
  <c r="T30" i="9" a="1"/>
  <c r="CK32" i="9" a="1"/>
  <c r="AT20" i="9" a="1"/>
  <c r="AA32" i="9" a="1"/>
  <c r="K1844" i="22"/>
  <c r="AP34" i="9" a="1"/>
  <c r="BR21" i="9" a="1"/>
  <c r="M37" i="9" a="1"/>
  <c r="BC31" i="9" a="1"/>
  <c r="O24" i="9" a="1"/>
  <c r="AW31" i="9" a="1"/>
  <c r="BS38" i="9" a="1"/>
  <c r="K20" i="15"/>
  <c r="BB20" i="9" a="1"/>
  <c r="N34" i="9" a="1"/>
  <c r="AN24" i="9" a="1"/>
  <c r="K1426" i="22"/>
  <c r="BV23" i="9" a="1"/>
  <c r="E36" i="9" a="1"/>
  <c r="V35" i="9" a="1"/>
  <c r="CH20" i="9" a="1"/>
  <c r="G30" i="9" a="1"/>
  <c r="AX22" i="9" a="1"/>
  <c r="AM25" i="9" a="1"/>
  <c r="AD39" i="9" a="1"/>
  <c r="BI36" i="9" a="1"/>
  <c r="U34" i="9" a="1"/>
  <c r="Q38" i="9" a="1"/>
  <c r="CN27" i="9" a="1"/>
  <c r="BT25" i="9" a="1"/>
  <c r="J21" i="9" a="1"/>
  <c r="BL20" i="9" a="1"/>
  <c r="BC32" i="9" a="1"/>
  <c r="G33" i="9" a="1"/>
  <c r="AA26" i="9" a="1"/>
  <c r="BO23" i="9" a="1"/>
  <c r="CD31" i="9" a="1"/>
  <c r="AA25" i="9" a="1"/>
  <c r="AE37" i="9" a="1"/>
  <c r="AS38" i="9" a="1"/>
  <c r="CC33" i="9" a="1"/>
  <c r="BX34" i="9" a="1"/>
  <c r="R30" i="9" a="1"/>
  <c r="AL38" i="9" a="1"/>
  <c r="BY38" i="9" a="1"/>
  <c r="AM20" i="9" a="1"/>
  <c r="AI34" i="9" a="1"/>
  <c r="BN27" i="9" a="1"/>
  <c r="G26" i="9" a="1"/>
  <c r="AK21" i="9" a="1"/>
  <c r="M29" i="9" a="1"/>
  <c r="G23" i="9" a="1"/>
  <c r="BN38" i="9" a="1"/>
  <c r="K172" i="5"/>
  <c r="K1578" i="22"/>
  <c r="AW29" i="9" a="1"/>
  <c r="BE29" i="9" a="1"/>
  <c r="AI29" i="9" a="1"/>
  <c r="AP32" i="9" a="1"/>
  <c r="R37" i="9" a="1"/>
  <c r="R21" i="9" a="1"/>
  <c r="AM34" i="9" a="1"/>
  <c r="AI38" i="9" a="1"/>
  <c r="AL26" i="9" a="1"/>
  <c r="CJ20" i="9" a="1"/>
  <c r="AE33" i="9" a="1"/>
  <c r="AQ30" i="9" a="1"/>
  <c r="BY33" i="9" a="1"/>
  <c r="H37" i="9" a="1"/>
  <c r="N33" i="9" a="1"/>
  <c r="CO20" i="9" a="1"/>
  <c r="AG27" i="9" a="1"/>
  <c r="BB35" i="9" a="1"/>
  <c r="K1616" i="22"/>
  <c r="AU36" i="9" a="1"/>
  <c r="BS33" i="9" a="1"/>
  <c r="I21" i="9" a="1"/>
  <c r="BV39" i="9" a="1"/>
  <c r="BW23" i="9" a="1"/>
  <c r="AI39" i="9" a="1"/>
  <c r="CD26" i="9" a="1"/>
  <c r="BG21" i="9" a="1"/>
  <c r="BR39" i="9" a="1"/>
  <c r="Y34" i="9" a="1"/>
  <c r="AD28" i="9" a="1"/>
  <c r="K38" i="9" a="1"/>
  <c r="AP22" i="9" a="1"/>
  <c r="BR26" i="9" a="1"/>
  <c r="K628" i="22"/>
  <c r="AE36" i="9" a="1"/>
  <c r="CJ33" i="9" a="1"/>
  <c r="BJ35" i="9" a="1"/>
  <c r="CM24" i="9" a="1"/>
  <c r="K1768" i="22"/>
  <c r="E22" i="9" a="1"/>
  <c r="AJ39" i="9" a="1"/>
  <c r="CG22" i="9" a="1"/>
  <c r="AI28" i="9" a="1"/>
  <c r="CJ36" i="9" a="1"/>
  <c r="CN22" i="9" a="1"/>
  <c r="K286" i="14"/>
  <c r="BX32" i="9" a="1"/>
  <c r="CO25" i="9" a="1"/>
  <c r="AA20" i="9" a="1"/>
  <c r="BI28" i="9" a="1"/>
  <c r="BR33" i="9" a="1"/>
  <c r="AJ21" i="9" a="1"/>
  <c r="N31" i="9" a="1"/>
  <c r="CO32" i="9" a="1"/>
  <c r="CP33" i="9" a="1"/>
  <c r="BK39" i="9" a="1"/>
  <c r="AA28" i="9" a="1"/>
  <c r="CB25" i="9" a="1"/>
  <c r="BK21" i="9" a="1"/>
  <c r="K248" i="22"/>
  <c r="BE38" i="9" a="1"/>
  <c r="CJ22" i="9" a="1"/>
  <c r="K21" i="9" a="1"/>
  <c r="AU35" i="9" a="1"/>
  <c r="CC20" i="9" a="1"/>
  <c r="Y24" i="9" a="1"/>
  <c r="BK29" i="9" a="1"/>
  <c r="K1654" i="22"/>
  <c r="BD20" i="9" a="1"/>
  <c r="BN30" i="9" a="1"/>
  <c r="BP32" i="9" a="1"/>
  <c r="V31" i="9" a="1"/>
  <c r="CD21" i="9" a="1"/>
  <c r="BL36" i="9" a="1"/>
  <c r="AV34" i="9" a="1"/>
  <c r="AK20" i="9" a="1"/>
  <c r="K134" i="22"/>
  <c r="AN31" i="9" a="1"/>
  <c r="BT20" i="9" a="1"/>
  <c r="CB20" i="9" a="1"/>
  <c r="CR36" i="9" a="1"/>
  <c r="BO26" i="9" a="1"/>
  <c r="BT32" i="9" a="1"/>
  <c r="CF23" i="9" a="1"/>
  <c r="Q24" i="9" a="1"/>
  <c r="X31" i="9" a="1"/>
  <c r="AA22" i="9" a="1"/>
  <c r="BG35" i="9" a="1"/>
  <c r="CP20" i="9" a="1"/>
  <c r="BB25" i="9" a="1"/>
  <c r="K58" i="22"/>
  <c r="CJ38" i="9" a="1"/>
  <c r="CL30" i="9" a="1"/>
  <c r="BI25" i="9" a="1"/>
  <c r="AE28" i="9" a="1"/>
  <c r="AE24" i="9" a="1"/>
  <c r="AZ23" i="9" a="1"/>
  <c r="CE32" i="9" a="1"/>
  <c r="BB31" i="9" a="1"/>
  <c r="CD23" i="9" a="1"/>
  <c r="U23" i="9" a="1"/>
  <c r="Z21" i="9" a="1"/>
  <c r="AZ22" i="9" a="1"/>
  <c r="CF38" i="9" a="1"/>
  <c r="AE34" i="9" a="1"/>
  <c r="J24" i="9" a="1"/>
  <c r="K58" i="15"/>
  <c r="BQ38" i="9" a="1"/>
  <c r="CL27" i="9" a="1"/>
  <c r="K20" i="18"/>
  <c r="CI28" i="9" a="1"/>
  <c r="U28" i="9" a="1"/>
  <c r="BZ29" i="9" a="1"/>
  <c r="AQ33" i="9" a="1"/>
  <c r="W35" i="9" a="1"/>
  <c r="E30" i="9" a="1"/>
  <c r="CL34" i="9" a="1"/>
  <c r="K362" i="22"/>
  <c r="V25" i="9" a="1"/>
  <c r="CL29" i="9" a="1"/>
  <c r="L23" i="9" a="1"/>
  <c r="BA21" i="9" a="1"/>
  <c r="CC30" i="9" a="1"/>
  <c r="BJ25" i="9" a="1"/>
  <c r="AO30" i="9" a="1"/>
  <c r="BT22" i="9" a="1"/>
  <c r="AA24" i="9" a="1"/>
  <c r="BL39" i="9" a="1"/>
  <c r="R32" i="9" a="1"/>
  <c r="AO33" i="9" a="1"/>
  <c r="BA31" i="9" a="1"/>
  <c r="CF22" i="9" a="1"/>
  <c r="J39" i="9" a="1"/>
  <c r="AG29" i="9" a="1"/>
  <c r="K438" i="22"/>
  <c r="Z35" i="9" a="1"/>
  <c r="E33" i="9" a="1"/>
  <c r="BW30" i="9" a="1"/>
  <c r="BN29" i="9" a="1"/>
  <c r="AI31" i="9" a="1"/>
  <c r="J34" i="9" a="1"/>
  <c r="AJ25" i="9" a="1"/>
  <c r="I22" i="9" a="1"/>
  <c r="BK37" i="9" a="1"/>
  <c r="AW38" i="9" a="1"/>
  <c r="H20" i="9" a="1"/>
  <c r="BI33" i="9" a="1"/>
  <c r="BC20" i="9" a="1"/>
  <c r="BM37" i="9" a="1"/>
  <c r="K932" i="22"/>
  <c r="BQ32" i="9" a="1"/>
  <c r="BC35" i="9" a="1"/>
  <c r="S31" i="9" a="1"/>
  <c r="CL38" i="9" a="1"/>
  <c r="V37" i="9" a="1"/>
  <c r="V27" i="9" a="1"/>
  <c r="AI32" i="9" a="1"/>
  <c r="AY20" i="9" a="1"/>
  <c r="G37" i="9" a="1"/>
  <c r="CH37" i="9" a="1"/>
  <c r="G25" i="9" a="1"/>
  <c r="Q39" i="9" a="1"/>
  <c r="CN39" i="9" a="1"/>
  <c r="AN38" i="9" a="1"/>
  <c r="CQ37" i="9" a="1"/>
  <c r="BX27" i="9" a="1"/>
  <c r="BZ26" i="9" a="1"/>
  <c r="CQ32" i="9" a="1"/>
  <c r="BF20" i="9" a="1"/>
  <c r="L20" i="9" a="1"/>
  <c r="BZ21" i="9" a="1"/>
  <c r="L29" i="9" a="1"/>
  <c r="AF25" i="9" a="1"/>
  <c r="BS20" i="9" a="1"/>
  <c r="K58" i="18"/>
  <c r="AK39" i="9" a="1"/>
  <c r="AO37" i="9" a="1"/>
  <c r="K552" i="22"/>
  <c r="BM20" i="9" a="1"/>
  <c r="S33" i="9" a="1"/>
  <c r="BG38" i="9" a="1"/>
  <c r="AE29" i="9" a="1"/>
  <c r="BI20" i="9" a="1"/>
  <c r="BV31" i="9" a="1"/>
  <c r="AX32" i="9" a="1"/>
  <c r="BZ32" i="9" a="1"/>
  <c r="K476" i="14"/>
  <c r="K1008" i="22"/>
  <c r="BP35" i="9" a="1"/>
  <c r="BR30" i="9" a="1"/>
  <c r="CD37" i="9" a="1"/>
  <c r="BE21" i="9" a="1"/>
  <c r="BW29" i="9" a="1"/>
  <c r="BO35" i="9" a="1"/>
  <c r="BD21" i="9" a="1"/>
  <c r="F37" i="9" a="1"/>
  <c r="BS29" i="9" a="1"/>
  <c r="BW31" i="9" a="1"/>
  <c r="AW20" i="9" a="1"/>
  <c r="U33" i="9" a="1"/>
  <c r="BR38" i="9" a="1"/>
  <c r="M36" i="9" a="1"/>
  <c r="K20" i="9" a="1"/>
  <c r="K780" i="22"/>
  <c r="O34" i="9" a="1"/>
  <c r="BW22" i="9" a="1"/>
  <c r="BZ36" i="9" a="1"/>
  <c r="CN21" i="9" a="1"/>
  <c r="U20" i="9" a="1"/>
  <c r="AK37" i="9" a="1"/>
  <c r="O21" i="9" a="1"/>
  <c r="Y38" i="9" a="1"/>
  <c r="AK33" i="9" a="1"/>
  <c r="E25" i="9" a="1"/>
  <c r="AU21" i="9" a="1"/>
  <c r="CG33" i="9" a="1"/>
  <c r="BN28" i="9" a="1"/>
  <c r="AK27" i="9" a="1"/>
  <c r="I32" i="9" a="1"/>
  <c r="BQ25" i="9" a="1"/>
  <c r="BZ35" i="9" a="1"/>
  <c r="AQ25" i="9" a="1"/>
  <c r="BE30" i="9" a="1"/>
  <c r="V32" i="9" a="1"/>
  <c r="AL37" i="9" a="1"/>
  <c r="CD33" i="9" a="1"/>
  <c r="AL36" i="9" a="1"/>
  <c r="BI27" i="9" a="1"/>
  <c r="AL21" i="9" a="1"/>
  <c r="CH36" i="9" a="1"/>
  <c r="CC31" i="9" a="1"/>
  <c r="AS21" i="9" a="1"/>
  <c r="BW21" i="9" a="1"/>
  <c r="BZ31" i="9" a="1"/>
  <c r="BS23" i="9" a="1"/>
  <c r="CA26" i="9" a="1"/>
  <c r="J25" i="9" a="1"/>
  <c r="V34" i="9" a="1"/>
  <c r="CE25" i="9" a="1"/>
  <c r="AV33" i="9" a="1"/>
  <c r="O33" i="9" a="1"/>
  <c r="CF25" i="9" a="1"/>
  <c r="BZ38" i="9" a="1"/>
  <c r="L22" i="9" a="1"/>
  <c r="CM32" i="9" a="1"/>
  <c r="AR31" i="9" a="1"/>
  <c r="AC22" i="9" a="1"/>
  <c r="T22" i="9" a="1"/>
  <c r="AX34" i="9" a="1"/>
  <c r="X33" i="9" a="1"/>
  <c r="X29" i="9" a="1"/>
  <c r="BW25" i="9" a="1"/>
  <c r="E26" i="9" a="1"/>
  <c r="AL25" i="9" a="1"/>
  <c r="G24" i="9" a="1"/>
  <c r="CF36" i="9" a="1"/>
  <c r="AK29" i="9" a="1"/>
  <c r="CH32" i="9" a="1"/>
  <c r="I33" i="9" a="1"/>
  <c r="CM36" i="9" a="1"/>
  <c r="M25" i="9" a="1"/>
  <c r="AP39" i="9" a="1"/>
  <c r="AK30" i="9" a="1"/>
  <c r="O30" i="9" a="1"/>
  <c r="K96" i="14"/>
  <c r="R38" i="9" a="1"/>
  <c r="O20" i="9" a="1"/>
  <c r="AL27" i="9" a="1"/>
  <c r="U38" i="9" a="1"/>
  <c r="AX23" i="9" a="1"/>
  <c r="AS25" i="9" a="1"/>
  <c r="X37" i="9" a="1"/>
  <c r="AU29" i="9" a="1"/>
  <c r="K1236" i="22"/>
  <c r="BT29" i="9" a="1"/>
  <c r="CO35" i="9" a="1"/>
  <c r="BL34" i="9" a="1"/>
  <c r="AF31" i="9" a="1"/>
  <c r="J30" i="9" a="1"/>
  <c r="AA31" i="9" a="1"/>
  <c r="CD29" i="9" a="1"/>
  <c r="BC23" i="9" a="1"/>
  <c r="BQ20" i="9" a="1"/>
  <c r="CP26" i="9" a="1"/>
  <c r="CE33" i="9" a="1"/>
  <c r="P32" i="9" a="1"/>
  <c r="BF26" i="9" a="1"/>
  <c r="CQ20" i="9" a="1"/>
  <c r="CM21" i="9" a="1"/>
  <c r="K400" i="22"/>
  <c r="CE21" i="9" a="1"/>
  <c r="BH25" i="9" a="1"/>
  <c r="AM27" i="9" a="1"/>
  <c r="BO20" i="9" a="1"/>
  <c r="AD21" i="9" a="1"/>
  <c r="BT30" i="9" a="1"/>
  <c r="AB27" i="9" a="1"/>
  <c r="AK35" i="9" a="1"/>
  <c r="K742" i="22"/>
  <c r="CH25" i="9" a="1"/>
  <c r="CJ25" i="9" a="1"/>
  <c r="CP37" i="9" a="1"/>
  <c r="CH21" i="9" a="1"/>
  <c r="CR25" i="9" a="1"/>
  <c r="K210" i="14"/>
  <c r="Q23" i="9" a="1"/>
  <c r="CB37" i="9" a="1"/>
  <c r="AR22" i="9" a="1"/>
  <c r="P33" i="9" a="1"/>
  <c r="BF36" i="9" a="1"/>
  <c r="AP31" i="9" a="1"/>
  <c r="J35" i="9" a="1"/>
  <c r="U39" i="9" a="1"/>
  <c r="CF35" i="9" a="1"/>
  <c r="P20" i="9" a="1"/>
  <c r="BC30" i="9" a="1"/>
  <c r="K134" i="18"/>
  <c r="CM34" i="9" a="1"/>
  <c r="AM30" i="9" a="1"/>
  <c r="I35" i="9" a="1"/>
  <c r="CQ38" i="9" a="1"/>
  <c r="AN28" i="9" a="1"/>
  <c r="Z29" i="9" a="1"/>
  <c r="BA32" i="9" a="1"/>
  <c r="AV28" i="9" a="1"/>
  <c r="BZ20" i="9" a="1"/>
  <c r="O37" i="9" a="1"/>
  <c r="CN20" i="9" a="1"/>
  <c r="CB30" i="9" a="1"/>
  <c r="P36" i="9" a="1"/>
  <c r="BI21" i="9" a="1"/>
  <c r="AB26" i="9" a="1"/>
  <c r="AP29" i="9" a="1"/>
  <c r="E20" i="9" a="1"/>
  <c r="BC37" i="9" a="1"/>
  <c r="BL37" i="9" a="1"/>
  <c r="BG29" i="9" a="1"/>
  <c r="S38" i="9" a="1"/>
  <c r="F21" i="9" a="1"/>
  <c r="CP38" i="9" a="1"/>
  <c r="K58" i="13"/>
  <c r="AH21" i="9" a="1"/>
  <c r="BG37" i="9" a="1"/>
  <c r="BF24" i="9" a="1"/>
  <c r="BG28" i="9" a="1"/>
  <c r="BG22" i="9" a="1"/>
  <c r="CQ29" i="9" a="1"/>
  <c r="BV21" i="9" a="1"/>
  <c r="AX36" i="9" a="1"/>
  <c r="T35" i="9" a="1"/>
  <c r="AX28" i="9" a="1"/>
  <c r="BJ26" i="9" a="1"/>
  <c r="AL33" i="9" a="1"/>
  <c r="BM21" i="9" a="1"/>
  <c r="CL20" i="9" a="1"/>
  <c r="AU21" i="9" l="1"/>
  <c r="AE28" i="9"/>
  <c r="R30" i="9"/>
  <c r="AR36" i="9"/>
  <c r="BN19" i="19" s="1"/>
  <c r="P33" i="9"/>
  <c r="BP35" i="9"/>
  <c r="CL18" i="19" s="1"/>
  <c r="CF25" i="9"/>
  <c r="DB8" i="19" s="1"/>
  <c r="E25" i="9"/>
  <c r="AA8" i="19" s="1"/>
  <c r="BI25" i="9"/>
  <c r="BX34" i="9"/>
  <c r="CA33" i="9"/>
  <c r="AR22" i="9"/>
  <c r="CD36" i="9"/>
  <c r="AK33" i="9"/>
  <c r="BG16" i="19" s="1"/>
  <c r="CL30" i="9"/>
  <c r="DH13" i="19" s="1"/>
  <c r="CC33" i="9"/>
  <c r="CY16" i="19" s="1"/>
  <c r="CP38" i="9"/>
  <c r="AI20" i="9"/>
  <c r="CB37" i="9"/>
  <c r="Y38" i="9"/>
  <c r="CJ38" i="9"/>
  <c r="DF21" i="19" s="1"/>
  <c r="AS38" i="9"/>
  <c r="BO21" i="19" s="1"/>
  <c r="F21" i="9"/>
  <c r="BE20" i="9"/>
  <c r="Q23" i="9"/>
  <c r="BZ32" i="9"/>
  <c r="CL20" i="9"/>
  <c r="O21" i="9"/>
  <c r="AE37" i="9"/>
  <c r="BA20" i="19" s="1"/>
  <c r="CG35" i="9"/>
  <c r="DC18" i="19" s="1"/>
  <c r="I28" i="9"/>
  <c r="AE11" i="19" s="1"/>
  <c r="AX32" i="9"/>
  <c r="BT15" i="19" s="1"/>
  <c r="BA21" i="9"/>
  <c r="AK37" i="9"/>
  <c r="AA25" i="9"/>
  <c r="S38" i="9"/>
  <c r="CR25" i="9"/>
  <c r="BV31" i="9"/>
  <c r="CR14" i="19" s="1"/>
  <c r="O33" i="9"/>
  <c r="AK16" i="19" s="1"/>
  <c r="U20" i="9"/>
  <c r="BB25" i="9"/>
  <c r="CD31" i="9"/>
  <c r="BG29" i="9"/>
  <c r="T33" i="9"/>
  <c r="CH21" i="9"/>
  <c r="BI20" i="9"/>
  <c r="BM21" i="9"/>
  <c r="CN21" i="9"/>
  <c r="BO23" i="9"/>
  <c r="BL37" i="9"/>
  <c r="V33" i="9"/>
  <c r="CP37" i="9"/>
  <c r="AE29" i="9"/>
  <c r="BA12" i="19" s="1"/>
  <c r="L23" i="9"/>
  <c r="CP20" i="9"/>
  <c r="AA26" i="9"/>
  <c r="AW9" i="19" s="1"/>
  <c r="BC37" i="9"/>
  <c r="AO34" i="9"/>
  <c r="CJ25" i="9"/>
  <c r="BG38" i="9"/>
  <c r="CC21" i="19" s="1"/>
  <c r="CM24" i="9"/>
  <c r="DI7" i="19" s="1"/>
  <c r="BZ36" i="9"/>
  <c r="CV19" i="19" s="1"/>
  <c r="BN38" i="9"/>
  <c r="CJ21" i="19" s="1"/>
  <c r="G33" i="9"/>
  <c r="AC16" i="19" s="1"/>
  <c r="E20" i="9"/>
  <c r="W21" i="9"/>
  <c r="CH25" i="9"/>
  <c r="S33" i="9"/>
  <c r="BU28" i="9"/>
  <c r="CL34" i="9"/>
  <c r="BG35" i="9"/>
  <c r="CC18" i="19" s="1"/>
  <c r="BC32" i="9"/>
  <c r="BY15" i="19" s="1"/>
  <c r="AP29" i="9"/>
  <c r="S20" i="9"/>
  <c r="BM20" i="9"/>
  <c r="AV33" i="9"/>
  <c r="BR16" i="19" s="1"/>
  <c r="BW22" i="9"/>
  <c r="G23" i="9"/>
  <c r="BL20" i="9"/>
  <c r="AB26" i="9"/>
  <c r="AX9" i="19" s="1"/>
  <c r="J38" i="9"/>
  <c r="AK35" i="9"/>
  <c r="AL33" i="9"/>
  <c r="E30" i="9"/>
  <c r="AA22" i="9"/>
  <c r="J21" i="9"/>
  <c r="BI21" i="9"/>
  <c r="BU33" i="9"/>
  <c r="CQ16" i="19" s="1"/>
  <c r="AB27" i="9"/>
  <c r="AO37" i="9"/>
  <c r="CL29" i="9"/>
  <c r="O34" i="9"/>
  <c r="AK17" i="19" s="1"/>
  <c r="M29" i="9"/>
  <c r="AI12" i="19" s="1"/>
  <c r="BT25" i="9"/>
  <c r="P36" i="9"/>
  <c r="AL19" i="19" s="1"/>
  <c r="BW24" i="9"/>
  <c r="CS7" i="19" s="1"/>
  <c r="BT30" i="9"/>
  <c r="AK39" i="9"/>
  <c r="BJ35" i="9"/>
  <c r="W35" i="9"/>
  <c r="AS18" i="19" s="1"/>
  <c r="X31" i="9"/>
  <c r="AT14" i="19" s="1"/>
  <c r="CN27" i="9"/>
  <c r="DJ10" i="19" s="1"/>
  <c r="CB30" i="9"/>
  <c r="CX13" i="19" s="1"/>
  <c r="AS27" i="9"/>
  <c r="BO10" i="19" s="1"/>
  <c r="CH38" i="9"/>
  <c r="AD21" i="9"/>
  <c r="CE25" i="9"/>
  <c r="AK21" i="9"/>
  <c r="Q38" i="9"/>
  <c r="AM21" i="19" s="1"/>
  <c r="AL20" i="9"/>
  <c r="CN20" i="9"/>
  <c r="AM29" i="9"/>
  <c r="BI12" i="19" s="1"/>
  <c r="BO20" i="9"/>
  <c r="BS20" i="9"/>
  <c r="AO21" i="9"/>
  <c r="AQ33" i="9"/>
  <c r="BM16" i="19" s="1"/>
  <c r="G26" i="9"/>
  <c r="AC9" i="19" s="1"/>
  <c r="CC34" i="9"/>
  <c r="CY17" i="19" s="1"/>
  <c r="U34" i="9"/>
  <c r="AQ17" i="19" s="1"/>
  <c r="O37" i="9"/>
  <c r="AK20" i="19" s="1"/>
  <c r="BD22" i="9"/>
  <c r="AM27" i="9"/>
  <c r="AF25" i="9"/>
  <c r="BJ26" i="9"/>
  <c r="CF9" i="19" s="1"/>
  <c r="BR26" i="9"/>
  <c r="BP38" i="9"/>
  <c r="CL21" i="19" s="1"/>
  <c r="Q24" i="9"/>
  <c r="AM7" i="19" s="1"/>
  <c r="BI36" i="9"/>
  <c r="CE19" i="19" s="1"/>
  <c r="BZ20" i="9"/>
  <c r="CK25" i="9"/>
  <c r="BH25" i="9"/>
  <c r="L29" i="9"/>
  <c r="AH12" i="19" s="1"/>
  <c r="CJ33" i="9"/>
  <c r="DF16" i="19" s="1"/>
  <c r="R33" i="9"/>
  <c r="AN16" i="19" s="1"/>
  <c r="BZ29" i="9"/>
  <c r="CV12" i="19" s="1"/>
  <c r="BN27" i="9"/>
  <c r="CJ10" i="19" s="1"/>
  <c r="AD39" i="9"/>
  <c r="AV28" i="9"/>
  <c r="BX20" i="9"/>
  <c r="CE21" i="9"/>
  <c r="BZ21" i="9"/>
  <c r="R25" i="9"/>
  <c r="V34" i="9"/>
  <c r="AR17" i="19" s="1"/>
  <c r="AP22" i="9"/>
  <c r="CF23" i="9"/>
  <c r="AM25" i="9"/>
  <c r="BA32" i="9"/>
  <c r="AN35" i="9"/>
  <c r="BJ18" i="19" s="1"/>
  <c r="AJ20" i="9"/>
  <c r="L20" i="9"/>
  <c r="CB33" i="9"/>
  <c r="CX16" i="19" s="1"/>
  <c r="K38" i="9"/>
  <c r="AG21" i="19" s="1"/>
  <c r="AI34" i="9"/>
  <c r="AX22" i="9"/>
  <c r="Z29" i="9"/>
  <c r="CO39" i="9"/>
  <c r="DK22" i="19" s="1"/>
  <c r="BG32" i="9"/>
  <c r="CM21" i="9"/>
  <c r="BF20" i="9"/>
  <c r="V25" i="9"/>
  <c r="AR8" i="19" s="1"/>
  <c r="U28" i="9"/>
  <c r="BT32" i="9"/>
  <c r="G30" i="9"/>
  <c r="AN28" i="9"/>
  <c r="BJ11" i="19" s="1"/>
  <c r="AX21" i="9"/>
  <c r="BO21" i="9"/>
  <c r="CQ20" i="9"/>
  <c r="CQ32" i="9"/>
  <c r="DM15" i="19" s="1"/>
  <c r="AX28" i="9"/>
  <c r="AD28" i="9"/>
  <c r="AM20" i="9"/>
  <c r="CH20" i="9"/>
  <c r="CN29" i="9"/>
  <c r="DJ12" i="19" s="1"/>
  <c r="CQ38" i="9"/>
  <c r="DM21" i="19" s="1"/>
  <c r="CC38" i="9"/>
  <c r="CY21" i="19" s="1"/>
  <c r="BF26" i="9"/>
  <c r="CB9" i="19" s="1"/>
  <c r="BZ26" i="9"/>
  <c r="J25" i="9"/>
  <c r="Y34" i="9"/>
  <c r="BO26" i="9"/>
  <c r="F38" i="9"/>
  <c r="AB21" i="19" s="1"/>
  <c r="V35" i="9"/>
  <c r="AR18" i="19" s="1"/>
  <c r="I35" i="9"/>
  <c r="AE18" i="19" s="1"/>
  <c r="BR22" i="9"/>
  <c r="P32" i="9"/>
  <c r="BX27" i="9"/>
  <c r="AE36" i="9"/>
  <c r="CI28" i="9"/>
  <c r="DE11" i="19" s="1"/>
  <c r="BQ23" i="9"/>
  <c r="BY38" i="9"/>
  <c r="CU21" i="19" s="1"/>
  <c r="E36" i="9"/>
  <c r="AA19" i="19" s="1"/>
  <c r="CR29" i="9"/>
  <c r="DN12" i="19" s="1"/>
  <c r="CE33" i="9"/>
  <c r="CQ37" i="9"/>
  <c r="AW37" i="9"/>
  <c r="BW37" i="9"/>
  <c r="BR39" i="9"/>
  <c r="CN22" i="19" s="1"/>
  <c r="CR36" i="9"/>
  <c r="DN19" i="19" s="1"/>
  <c r="BV23" i="9"/>
  <c r="AM30" i="9"/>
  <c r="BI13" i="19" s="1"/>
  <c r="CP26" i="9"/>
  <c r="AN38" i="9"/>
  <c r="BU21" i="9"/>
  <c r="T35" i="9"/>
  <c r="BG21" i="9"/>
  <c r="CB20" i="9"/>
  <c r="K20" i="9"/>
  <c r="BM33" i="9"/>
  <c r="CI16" i="19" s="1"/>
  <c r="BQ20" i="9"/>
  <c r="CE30" i="9"/>
  <c r="CN39" i="9"/>
  <c r="CA26" i="9"/>
  <c r="CW9" i="19" s="1"/>
  <c r="CD26" i="9"/>
  <c r="CZ9" i="19" s="1"/>
  <c r="AL38" i="9"/>
  <c r="BH21" i="19" s="1"/>
  <c r="AN24" i="9"/>
  <c r="BJ7" i="19" s="1"/>
  <c r="M36" i="9"/>
  <c r="AI19" i="19" s="1"/>
  <c r="F30" i="9"/>
  <c r="CF39" i="9"/>
  <c r="BC23" i="9"/>
  <c r="Q39" i="9"/>
  <c r="AM22" i="19" s="1"/>
  <c r="BD27" i="9"/>
  <c r="AI39" i="9"/>
  <c r="BT20" i="9"/>
  <c r="N34" i="9"/>
  <c r="AJ17" i="19" s="1"/>
  <c r="CM34" i="9"/>
  <c r="AD38" i="9"/>
  <c r="AV29" i="9"/>
  <c r="CD29" i="9"/>
  <c r="G25" i="9"/>
  <c r="AC8" i="19" s="1"/>
  <c r="AX36" i="9"/>
  <c r="BT19" i="19" s="1"/>
  <c r="BW23" i="9"/>
  <c r="AN31" i="9"/>
  <c r="BJ14" i="19" s="1"/>
  <c r="BB20" i="9"/>
  <c r="AQ21" i="9"/>
  <c r="AH38" i="9"/>
  <c r="BH26" i="9"/>
  <c r="CD9" i="19" s="1"/>
  <c r="AA31" i="9"/>
  <c r="AW14" i="19" s="1"/>
  <c r="CH37" i="9"/>
  <c r="DD20" i="19" s="1"/>
  <c r="AD27" i="9"/>
  <c r="AZ10" i="19" s="1"/>
  <c r="BV39" i="9"/>
  <c r="CR22" i="19" s="1"/>
  <c r="BE26" i="9"/>
  <c r="K14" i="22"/>
  <c r="K14" i="15"/>
  <c r="BR38" i="9"/>
  <c r="CI34" i="9"/>
  <c r="DE17" i="19" s="1"/>
  <c r="J30" i="9"/>
  <c r="AF13" i="19" s="1"/>
  <c r="G37" i="9"/>
  <c r="AC20" i="19" s="1"/>
  <c r="BS25" i="9"/>
  <c r="CO8" i="19" s="1"/>
  <c r="BS23" i="9"/>
  <c r="CL26" i="9"/>
  <c r="I21" i="9"/>
  <c r="AK20" i="9"/>
  <c r="BS38" i="9"/>
  <c r="U33" i="9"/>
  <c r="AQ16" i="19" s="1"/>
  <c r="H38" i="9"/>
  <c r="AD21" i="19" s="1"/>
  <c r="AJ32" i="9"/>
  <c r="BF15" i="19" s="1"/>
  <c r="AF31" i="9"/>
  <c r="AY20" i="9"/>
  <c r="BV21" i="9"/>
  <c r="BS33" i="9"/>
  <c r="CO16" i="19" s="1"/>
  <c r="AV34" i="9"/>
  <c r="BR17" i="19" s="1"/>
  <c r="AW31" i="9"/>
  <c r="AB20" i="9"/>
  <c r="AW20" i="9"/>
  <c r="BU37" i="9"/>
  <c r="CC22" i="9"/>
  <c r="BL34" i="9"/>
  <c r="AI32" i="9"/>
  <c r="BE15" i="19" s="1"/>
  <c r="N25" i="9"/>
  <c r="AU36" i="9"/>
  <c r="BQ19" i="19" s="1"/>
  <c r="AW30" i="9"/>
  <c r="BS13" i="19" s="1"/>
  <c r="BL36" i="9"/>
  <c r="CH19" i="19" s="1"/>
  <c r="AG38" i="9"/>
  <c r="O24" i="9"/>
  <c r="BW31" i="9"/>
  <c r="BM22" i="9"/>
  <c r="CO35" i="9"/>
  <c r="DK18" i="19" s="1"/>
  <c r="V27" i="9"/>
  <c r="N32" i="9"/>
  <c r="AJ15" i="19" s="1"/>
  <c r="BZ31" i="9"/>
  <c r="CV14" i="19" s="1"/>
  <c r="Y26" i="9"/>
  <c r="K14" i="18"/>
  <c r="CD21" i="9"/>
  <c r="BC38" i="9"/>
  <c r="BY21" i="19" s="1"/>
  <c r="BC31" i="9"/>
  <c r="BS29" i="9"/>
  <c r="CO12" i="19" s="1"/>
  <c r="BA34" i="9"/>
  <c r="BW17" i="19" s="1"/>
  <c r="AU37" i="9"/>
  <c r="BQ20" i="19" s="1"/>
  <c r="CK22" i="9"/>
  <c r="BT29" i="9"/>
  <c r="V37" i="9"/>
  <c r="CQ29" i="9"/>
  <c r="DM12" i="19" s="1"/>
  <c r="BW39" i="9"/>
  <c r="CS22" i="19" s="1"/>
  <c r="CL27" i="9"/>
  <c r="DH10" i="19" s="1"/>
  <c r="AL24" i="9"/>
  <c r="BH7" i="19" s="1"/>
  <c r="V31" i="9"/>
  <c r="AR14" i="19" s="1"/>
  <c r="BO24" i="9"/>
  <c r="AZ39" i="9"/>
  <c r="M37" i="9"/>
  <c r="F37" i="9"/>
  <c r="AB20" i="19" s="1"/>
  <c r="CN28" i="9"/>
  <c r="DJ11" i="19" s="1"/>
  <c r="BH22" i="9"/>
  <c r="AV23" i="9"/>
  <c r="BB30" i="9"/>
  <c r="BX13" i="19" s="1"/>
  <c r="BJ30" i="9"/>
  <c r="CL38" i="9"/>
  <c r="BP25" i="9"/>
  <c r="AI25" i="9"/>
  <c r="BQ38" i="9"/>
  <c r="CM21" i="19" s="1"/>
  <c r="AB39" i="9"/>
  <c r="BP32" i="9"/>
  <c r="CL15" i="19" s="1"/>
  <c r="L21" i="9"/>
  <c r="CG21" i="9"/>
  <c r="DC4" i="19" s="1"/>
  <c r="BR21" i="9"/>
  <c r="BD21" i="9"/>
  <c r="W30" i="9"/>
  <c r="AS13" i="19" s="1"/>
  <c r="BW27" i="9"/>
  <c r="CO34" i="9"/>
  <c r="DK17" i="19" s="1"/>
  <c r="AU29" i="9"/>
  <c r="BQ12" i="19" s="1"/>
  <c r="V29" i="9"/>
  <c r="AR12" i="19" s="1"/>
  <c r="CL23" i="9"/>
  <c r="S31" i="9"/>
  <c r="BW21" i="9"/>
  <c r="Q20" i="9"/>
  <c r="S34" i="9"/>
  <c r="AO17" i="19" s="1"/>
  <c r="BN30" i="9"/>
  <c r="CJ13" i="19" s="1"/>
  <c r="T23" i="9"/>
  <c r="AA33" i="9"/>
  <c r="AW16" i="19" s="1"/>
  <c r="AP34" i="9"/>
  <c r="BO35" i="9"/>
  <c r="AT28" i="9"/>
  <c r="CO21" i="9"/>
  <c r="X37" i="9"/>
  <c r="AT20" i="19" s="1"/>
  <c r="BB29" i="9"/>
  <c r="BS37" i="9"/>
  <c r="CO20" i="19" s="1"/>
  <c r="BC35" i="9"/>
  <c r="BY18" i="19" s="1"/>
  <c r="BG22" i="9"/>
  <c r="AK31" i="9"/>
  <c r="BB35" i="9"/>
  <c r="W26" i="9"/>
  <c r="CQ31" i="9"/>
  <c r="DM14" i="19" s="1"/>
  <c r="BD20" i="9"/>
  <c r="CB24" i="9"/>
  <c r="CX7" i="19" s="1"/>
  <c r="BQ24" i="9"/>
  <c r="CM7" i="19" s="1"/>
  <c r="CI37" i="9"/>
  <c r="BW29" i="9"/>
  <c r="CS12" i="19" s="1"/>
  <c r="AR27" i="9"/>
  <c r="BA37" i="9"/>
  <c r="E27" i="9"/>
  <c r="AA10" i="19" s="1"/>
  <c r="AS25" i="9"/>
  <c r="BO8" i="19" s="1"/>
  <c r="CJ28" i="9"/>
  <c r="DF11" i="19" s="1"/>
  <c r="Y39" i="9"/>
  <c r="AU22" i="19" s="1"/>
  <c r="M30" i="9"/>
  <c r="BQ32" i="9"/>
  <c r="CQ35" i="9"/>
  <c r="CC35" i="9"/>
  <c r="CY18" i="19" s="1"/>
  <c r="BR28" i="9"/>
  <c r="CN11" i="19" s="1"/>
  <c r="AG27" i="9"/>
  <c r="BC10" i="19" s="1"/>
  <c r="CJ21" i="9"/>
  <c r="CK38" i="9"/>
  <c r="DG21" i="19" s="1"/>
  <c r="Z25" i="9"/>
  <c r="P37" i="9"/>
  <c r="AA32" i="9"/>
  <c r="BE21" i="9"/>
  <c r="H21" i="9"/>
  <c r="CM25" i="9"/>
  <c r="DI8" i="19" s="1"/>
  <c r="BS34" i="9"/>
  <c r="CO17" i="19" s="1"/>
  <c r="AV37" i="9"/>
  <c r="BR20" i="19" s="1"/>
  <c r="W36" i="9"/>
  <c r="P21" i="9"/>
  <c r="AX23" i="9"/>
  <c r="H29" i="9"/>
  <c r="AD12" i="19" s="1"/>
  <c r="BP20" i="9"/>
  <c r="CF21" i="9"/>
  <c r="AS21" i="9"/>
  <c r="BQ21" i="9"/>
  <c r="S30" i="9"/>
  <c r="CO20" i="9"/>
  <c r="BK29" i="9"/>
  <c r="M21" i="9"/>
  <c r="BU34" i="9"/>
  <c r="CQ17" i="19" s="1"/>
  <c r="N39" i="9"/>
  <c r="AJ22" i="19" s="1"/>
  <c r="AT20" i="9"/>
  <c r="AX26" i="9"/>
  <c r="BT9" i="19" s="1"/>
  <c r="X21" i="9"/>
  <c r="CD37" i="9"/>
  <c r="AC20" i="9"/>
  <c r="CF20" i="9"/>
  <c r="Z34" i="9"/>
  <c r="BX21" i="9"/>
  <c r="U38" i="9"/>
  <c r="AQ21" i="19" s="1"/>
  <c r="AD37" i="9"/>
  <c r="AZ20" i="19" s="1"/>
  <c r="CQ27" i="9"/>
  <c r="BM37" i="9"/>
  <c r="BG28" i="9"/>
  <c r="AB22" i="9"/>
  <c r="Q27" i="9"/>
  <c r="AM10" i="19" s="1"/>
  <c r="BJ37" i="9"/>
  <c r="CF20" i="19" s="1"/>
  <c r="N33" i="9"/>
  <c r="AJ16" i="19" s="1"/>
  <c r="BK33" i="9"/>
  <c r="CG16" i="19" s="1"/>
  <c r="AJ27" i="9"/>
  <c r="Y24" i="9"/>
  <c r="CK32" i="9"/>
  <c r="BZ37" i="9"/>
  <c r="CI35" i="9"/>
  <c r="F26" i="9"/>
  <c r="AB9" i="19" s="1"/>
  <c r="BR30" i="9"/>
  <c r="CN13" i="19" s="1"/>
  <c r="AL34" i="9"/>
  <c r="BH17" i="19" s="1"/>
  <c r="BM38" i="9"/>
  <c r="CO27" i="9"/>
  <c r="AL27" i="9"/>
  <c r="CH39" i="9"/>
  <c r="DD22" i="19" s="1"/>
  <c r="BB21" i="9"/>
  <c r="BT21" i="9"/>
  <c r="BC20" i="9"/>
  <c r="CL21" i="9"/>
  <c r="BL23" i="9"/>
  <c r="CA30" i="9"/>
  <c r="H37" i="9"/>
  <c r="R34" i="9"/>
  <c r="AN17" i="19" s="1"/>
  <c r="BO30" i="9"/>
  <c r="CK13" i="19" s="1"/>
  <c r="BI32" i="9"/>
  <c r="CE15" i="19" s="1"/>
  <c r="CQ21" i="9"/>
  <c r="CC20" i="9"/>
  <c r="T30" i="9"/>
  <c r="CB22" i="9"/>
  <c r="BT37" i="9"/>
  <c r="T29" i="9"/>
  <c r="AP12" i="19" s="1"/>
  <c r="M23" i="9"/>
  <c r="AN32" i="9"/>
  <c r="BJ15" i="19" s="1"/>
  <c r="BM31" i="9"/>
  <c r="CI14" i="19" s="1"/>
  <c r="BY23" i="9"/>
  <c r="BQ36" i="9"/>
  <c r="AJ30" i="9"/>
  <c r="BV32" i="9"/>
  <c r="AR20" i="9"/>
  <c r="O20" i="9"/>
  <c r="BI33" i="9"/>
  <c r="CE16" i="19" s="1"/>
  <c r="AG30" i="9"/>
  <c r="BC13" i="19" s="1"/>
  <c r="BP31" i="9"/>
  <c r="CL14" i="19" s="1"/>
  <c r="BP22" i="9"/>
  <c r="BV20" i="9"/>
  <c r="AM33" i="9"/>
  <c r="CC31" i="9"/>
  <c r="CY14" i="19" s="1"/>
  <c r="BY33" i="9"/>
  <c r="CU16" i="19" s="1"/>
  <c r="Q25" i="9"/>
  <c r="AM8" i="19" s="1"/>
  <c r="CG37" i="9"/>
  <c r="DC20" i="19" s="1"/>
  <c r="BP37" i="9"/>
  <c r="CL20" i="19" s="1"/>
  <c r="CM26" i="9"/>
  <c r="AX30" i="9"/>
  <c r="BH28" i="9"/>
  <c r="AU35" i="9"/>
  <c r="AT22" i="9"/>
  <c r="CE35" i="9"/>
  <c r="DA18" i="19" s="1"/>
  <c r="BY31" i="9"/>
  <c r="CU14" i="19" s="1"/>
  <c r="L33" i="9"/>
  <c r="AH16" i="19" s="1"/>
  <c r="AD31" i="9"/>
  <c r="AJ23" i="9"/>
  <c r="CJ26" i="9"/>
  <c r="AB38" i="9"/>
  <c r="BO22" i="9"/>
  <c r="P22" i="9"/>
  <c r="R31" i="9"/>
  <c r="AN14" i="19" s="1"/>
  <c r="BX24" i="9"/>
  <c r="CT7" i="19" s="1"/>
  <c r="BB37" i="9"/>
  <c r="CP21" i="9"/>
  <c r="Z37" i="9"/>
  <c r="R38" i="9"/>
  <c r="AN21" i="19" s="1"/>
  <c r="H20" i="9"/>
  <c r="AX37" i="9"/>
  <c r="BT20" i="19" s="1"/>
  <c r="AE21" i="9"/>
  <c r="BA4" i="19" s="1"/>
  <c r="P24" i="9"/>
  <c r="AL7" i="19" s="1"/>
  <c r="AY21" i="9"/>
  <c r="BY34" i="9"/>
  <c r="CR26" i="9"/>
  <c r="BF24" i="9"/>
  <c r="AQ30" i="9"/>
  <c r="BM13" i="19" s="1"/>
  <c r="BY27" i="9"/>
  <c r="CU10" i="19" s="1"/>
  <c r="AL29" i="9"/>
  <c r="BH12" i="19" s="1"/>
  <c r="BL30" i="9"/>
  <c r="CH13" i="19" s="1"/>
  <c r="BC29" i="9"/>
  <c r="CE26" i="9"/>
  <c r="K21" i="9"/>
  <c r="AZ25" i="9"/>
  <c r="BV8" i="19" s="1"/>
  <c r="V20" i="9"/>
  <c r="AF20" i="9"/>
  <c r="BI37" i="9"/>
  <c r="CE20" i="19" s="1"/>
  <c r="N21" i="9"/>
  <c r="AU33" i="9"/>
  <c r="BD25" i="9"/>
  <c r="BF21" i="9"/>
  <c r="CN26" i="9"/>
  <c r="DJ9" i="19" s="1"/>
  <c r="AN20" i="9"/>
  <c r="CM37" i="9"/>
  <c r="DI20" i="19" s="1"/>
  <c r="CP29" i="9"/>
  <c r="DL12" i="19" s="1"/>
  <c r="CI20" i="9"/>
  <c r="BN33" i="9"/>
  <c r="AW38" i="9"/>
  <c r="AT21" i="9"/>
  <c r="Q21" i="9"/>
  <c r="AB25" i="9"/>
  <c r="AX8" i="19" s="1"/>
  <c r="BZ25" i="9"/>
  <c r="CV8" i="19" s="1"/>
  <c r="BV33" i="9"/>
  <c r="CR16" i="19" s="1"/>
  <c r="BX37" i="9"/>
  <c r="CT20" i="19" s="1"/>
  <c r="AE33" i="9"/>
  <c r="I31" i="9"/>
  <c r="AV24" i="9"/>
  <c r="U32" i="9"/>
  <c r="AQ15" i="19" s="1"/>
  <c r="BC33" i="9"/>
  <c r="BY16" i="19" s="1"/>
  <c r="R29" i="9"/>
  <c r="AN12" i="19" s="1"/>
  <c r="BF25" i="9"/>
  <c r="CB8" i="19" s="1"/>
  <c r="CJ22" i="9"/>
  <c r="BL27" i="9"/>
  <c r="AV39" i="9"/>
  <c r="K30" i="9"/>
  <c r="AB34" i="9"/>
  <c r="AX17" i="19" s="1"/>
  <c r="J31" i="9"/>
  <c r="AF14" i="19" s="1"/>
  <c r="CK26" i="9"/>
  <c r="DG9" i="19" s="1"/>
  <c r="N30" i="9"/>
  <c r="AJ13" i="19" s="1"/>
  <c r="BC30" i="9"/>
  <c r="BY13" i="19" s="1"/>
  <c r="BT33" i="9"/>
  <c r="CN36" i="9"/>
  <c r="AG23" i="9"/>
  <c r="AZ21" i="9"/>
  <c r="BR20" i="9"/>
  <c r="W20" i="9"/>
  <c r="T21" i="9"/>
  <c r="O30" i="9"/>
  <c r="AK13" i="19" s="1"/>
  <c r="BK37" i="9"/>
  <c r="AP25" i="9"/>
  <c r="Z30" i="9"/>
  <c r="S36" i="9"/>
  <c r="AO19" i="19" s="1"/>
  <c r="CP23" i="9"/>
  <c r="BJ21" i="9"/>
  <c r="AZ20" i="9"/>
  <c r="CR21" i="9"/>
  <c r="CJ20" i="9"/>
  <c r="BX22" i="9"/>
  <c r="AV22" i="9"/>
  <c r="BH33" i="9"/>
  <c r="CD16" i="19" s="1"/>
  <c r="H25" i="9"/>
  <c r="AD8" i="19" s="1"/>
  <c r="AL30" i="9"/>
  <c r="BH13" i="19" s="1"/>
  <c r="BW35" i="9"/>
  <c r="CS18" i="19" s="1"/>
  <c r="BE38" i="9"/>
  <c r="CA21" i="19" s="1"/>
  <c r="Z20" i="9"/>
  <c r="G21" i="9"/>
  <c r="F33" i="9"/>
  <c r="AT37" i="9"/>
  <c r="CD28" i="9"/>
  <c r="CZ11" i="19" s="1"/>
  <c r="AR35" i="9"/>
  <c r="BN18" i="19" s="1"/>
  <c r="AO20" i="9"/>
  <c r="P20" i="9"/>
  <c r="AX29" i="9"/>
  <c r="H32" i="9"/>
  <c r="AF27" i="9"/>
  <c r="AO24" i="9"/>
  <c r="BK7" i="19" s="1"/>
  <c r="CD20" i="9"/>
  <c r="BZ33" i="9"/>
  <c r="CV16" i="19" s="1"/>
  <c r="AK30" i="9"/>
  <c r="BG13" i="19" s="1"/>
  <c r="I22" i="9"/>
  <c r="AA30" i="9"/>
  <c r="Q35" i="9"/>
  <c r="H39" i="9"/>
  <c r="CL33" i="9"/>
  <c r="DH16" i="19" s="1"/>
  <c r="CK27" i="9"/>
  <c r="BF33" i="9"/>
  <c r="CB16" i="19" s="1"/>
  <c r="CH36" i="9"/>
  <c r="DD19" i="19" s="1"/>
  <c r="AL26" i="9"/>
  <c r="BH9" i="19" s="1"/>
  <c r="AK36" i="9"/>
  <c r="AZ31" i="9"/>
  <c r="L36" i="9"/>
  <c r="BS32" i="9"/>
  <c r="BB27" i="9"/>
  <c r="AT32" i="9"/>
  <c r="BP15" i="19" s="1"/>
  <c r="BK26" i="9"/>
  <c r="CG9" i="19" s="1"/>
  <c r="U21" i="9"/>
  <c r="AU25" i="9"/>
  <c r="M20" i="9"/>
  <c r="CF35" i="9"/>
  <c r="T20" i="9"/>
  <c r="AQ29" i="9"/>
  <c r="BM12" i="19" s="1"/>
  <c r="K29" i="9"/>
  <c r="AG12" i="19" s="1"/>
  <c r="AO29" i="9"/>
  <c r="BK12" i="19" s="1"/>
  <c r="CK29" i="9"/>
  <c r="DG12" i="19" s="1"/>
  <c r="W22" i="9"/>
  <c r="Z31" i="9"/>
  <c r="AP39" i="9"/>
  <c r="AJ25" i="9"/>
  <c r="BF8" i="19" s="1"/>
  <c r="CL25" i="9"/>
  <c r="DH8" i="19" s="1"/>
  <c r="CN38" i="9"/>
  <c r="DJ21" i="19" s="1"/>
  <c r="BK28" i="9"/>
  <c r="CG11" i="19" s="1"/>
  <c r="AV36" i="9"/>
  <c r="BR19" i="19" s="1"/>
  <c r="N23" i="9"/>
  <c r="W37" i="9"/>
  <c r="BG37" i="9"/>
  <c r="AI38" i="9"/>
  <c r="BE21" i="19" s="1"/>
  <c r="BD35" i="9"/>
  <c r="BZ18" i="19" s="1"/>
  <c r="CO26" i="9"/>
  <c r="DK9" i="19" s="1"/>
  <c r="AP36" i="9"/>
  <c r="BL19" i="19" s="1"/>
  <c r="X34" i="9"/>
  <c r="AT17" i="19" s="1"/>
  <c r="Z39" i="9"/>
  <c r="CI32" i="9"/>
  <c r="BK21" i="9"/>
  <c r="S21" i="9"/>
  <c r="R20" i="9"/>
  <c r="BA30" i="9"/>
  <c r="AF37" i="9"/>
  <c r="BB20" i="19" s="1"/>
  <c r="BD33" i="9"/>
  <c r="BZ16" i="19" s="1"/>
  <c r="G34" i="9"/>
  <c r="AW32" i="9"/>
  <c r="U39" i="9"/>
  <c r="CR35" i="9"/>
  <c r="DN18" i="19" s="1"/>
  <c r="AI21" i="9"/>
  <c r="AQ20" i="9"/>
  <c r="N37" i="9"/>
  <c r="AJ20" i="19" s="1"/>
  <c r="CK33" i="9"/>
  <c r="DG16" i="19" s="1"/>
  <c r="M25" i="9"/>
  <c r="J34" i="9"/>
  <c r="BQ39" i="9"/>
  <c r="AH23" i="9"/>
  <c r="I20" i="9"/>
  <c r="AD32" i="9"/>
  <c r="AZ15" i="19" s="1"/>
  <c r="CC29" i="9"/>
  <c r="CY12" i="19" s="1"/>
  <c r="U30" i="9"/>
  <c r="AQ13" i="19" s="1"/>
  <c r="AM34" i="9"/>
  <c r="BJ23" i="9"/>
  <c r="AD20" i="9"/>
  <c r="BS21" i="9"/>
  <c r="AP33" i="9"/>
  <c r="BL16" i="19" s="1"/>
  <c r="CK37" i="9"/>
  <c r="DG20" i="19" s="1"/>
  <c r="CB25" i="9"/>
  <c r="CX8" i="19" s="1"/>
  <c r="CB21" i="9"/>
  <c r="AH20" i="9"/>
  <c r="CH29" i="9"/>
  <c r="BE24" i="9"/>
  <c r="AI24" i="9"/>
  <c r="CK30" i="9"/>
  <c r="DG13" i="19" s="1"/>
  <c r="BM34" i="9"/>
  <c r="J35" i="9"/>
  <c r="AF18" i="19" s="1"/>
  <c r="BJ29" i="9"/>
  <c r="CF12" i="19" s="1"/>
  <c r="BZ23" i="9"/>
  <c r="AJ34" i="9"/>
  <c r="CK28" i="9"/>
  <c r="F22" i="9"/>
  <c r="R39" i="9"/>
  <c r="AN22" i="19" s="1"/>
  <c r="L27" i="9"/>
  <c r="AH10" i="19" s="1"/>
  <c r="CM36" i="9"/>
  <c r="DI19" i="19" s="1"/>
  <c r="AI31" i="9"/>
  <c r="BE14" i="19" s="1"/>
  <c r="AK23" i="9"/>
  <c r="BA28" i="9"/>
  <c r="AC21" i="9"/>
  <c r="AS20" i="9"/>
  <c r="Y21" i="9"/>
  <c r="AL21" i="9"/>
  <c r="R21" i="9"/>
  <c r="BE25" i="9"/>
  <c r="CA8" i="19" s="1"/>
  <c r="AC29" i="9"/>
  <c r="Q33" i="9"/>
  <c r="BQ37" i="9"/>
  <c r="O22" i="9"/>
  <c r="AC37" i="9"/>
  <c r="AY20" i="19" s="1"/>
  <c r="AA28" i="9"/>
  <c r="AW11" i="19" s="1"/>
  <c r="AI22" i="9"/>
  <c r="BG27" i="9"/>
  <c r="CC10" i="19" s="1"/>
  <c r="CJ37" i="9"/>
  <c r="CJ30" i="9"/>
  <c r="AZ33" i="9"/>
  <c r="K22" i="9"/>
  <c r="BX29" i="9"/>
  <c r="CT12" i="19" s="1"/>
  <c r="AP31" i="9"/>
  <c r="CD38" i="9"/>
  <c r="CZ21" i="19" s="1"/>
  <c r="AH37" i="9"/>
  <c r="BD20" i="19" s="1"/>
  <c r="BP30" i="9"/>
  <c r="CJ29" i="9"/>
  <c r="O32" i="9"/>
  <c r="BA26" i="9"/>
  <c r="BW9" i="19" s="1"/>
  <c r="BY37" i="9"/>
  <c r="CU20" i="19" s="1"/>
  <c r="I33" i="9"/>
  <c r="AE16" i="19" s="1"/>
  <c r="BN29" i="9"/>
  <c r="CJ12" i="19" s="1"/>
  <c r="CC25" i="9"/>
  <c r="CY8" i="19" s="1"/>
  <c r="CA34" i="9"/>
  <c r="CG25" i="9"/>
  <c r="DC8" i="19" s="1"/>
  <c r="BX26" i="9"/>
  <c r="CT9" i="19" s="1"/>
  <c r="CO38" i="9"/>
  <c r="DK21" i="19" s="1"/>
  <c r="CC28" i="9"/>
  <c r="CY11" i="19" s="1"/>
  <c r="AI36" i="9"/>
  <c r="BE19" i="19" s="1"/>
  <c r="R37" i="9"/>
  <c r="AN20" i="19" s="1"/>
  <c r="AE30" i="9"/>
  <c r="BA13" i="19" s="1"/>
  <c r="J29" i="9"/>
  <c r="P34" i="9"/>
  <c r="X39" i="9"/>
  <c r="BW28" i="9"/>
  <c r="AG26" i="9"/>
  <c r="BC9" i="19" s="1"/>
  <c r="BK39" i="9"/>
  <c r="CG22" i="19" s="1"/>
  <c r="CQ26" i="9"/>
  <c r="DM9" i="19" s="1"/>
  <c r="AG22" i="9"/>
  <c r="S35" i="9"/>
  <c r="AS22" i="9"/>
  <c r="BJ39" i="9"/>
  <c r="AB35" i="9"/>
  <c r="AX18" i="19" s="1"/>
  <c r="AE22" i="9"/>
  <c r="BA5" i="19" s="1"/>
  <c r="BF36" i="9"/>
  <c r="CB19" i="19" s="1"/>
  <c r="BV35" i="9"/>
  <c r="CR18" i="19" s="1"/>
  <c r="BR36" i="9"/>
  <c r="CN19" i="19" s="1"/>
  <c r="AS33" i="9"/>
  <c r="BD31" i="9"/>
  <c r="AJ36" i="9"/>
  <c r="BH32" i="9"/>
  <c r="CL31" i="9"/>
  <c r="DH14" i="19" s="1"/>
  <c r="CH32" i="9"/>
  <c r="BW30" i="9"/>
  <c r="CS13" i="19" s="1"/>
  <c r="AT31" i="9"/>
  <c r="BP14" i="19" s="1"/>
  <c r="AA36" i="9"/>
  <c r="CF28" i="9"/>
  <c r="M27" i="9"/>
  <c r="M28" i="9"/>
  <c r="AI11" i="19" s="1"/>
  <c r="AP37" i="9"/>
  <c r="BL20" i="19" s="1"/>
  <c r="BI27" i="9"/>
  <c r="CE10" i="19" s="1"/>
  <c r="AP32" i="9"/>
  <c r="BL15" i="19" s="1"/>
  <c r="M24" i="9"/>
  <c r="AI7" i="19" s="1"/>
  <c r="BH23" i="9"/>
  <c r="AK24" i="9"/>
  <c r="CI25" i="9"/>
  <c r="BF29" i="9"/>
  <c r="CB12" i="19" s="1"/>
  <c r="CP33" i="9"/>
  <c r="CL37" i="9"/>
  <c r="BR34" i="9"/>
  <c r="CN17" i="19" s="1"/>
  <c r="AQ35" i="9"/>
  <c r="BM18" i="19" s="1"/>
  <c r="AC28" i="9"/>
  <c r="BY26" i="9"/>
  <c r="CB27" i="9"/>
  <c r="AN21" i="9"/>
  <c r="CE20" i="9"/>
  <c r="AM21" i="9"/>
  <c r="K14" i="5"/>
  <c r="BX38" i="9"/>
  <c r="CT21" i="19" s="1"/>
  <c r="BC25" i="9"/>
  <c r="AK29" i="9"/>
  <c r="E33" i="9"/>
  <c r="AR37" i="9"/>
  <c r="BN20" i="19" s="1"/>
  <c r="CM33" i="9"/>
  <c r="DI16" i="19" s="1"/>
  <c r="AU31" i="9"/>
  <c r="BQ14" i="19" s="1"/>
  <c r="BY24" i="9"/>
  <c r="CU7" i="19" s="1"/>
  <c r="F36" i="9"/>
  <c r="AB19" i="19" s="1"/>
  <c r="AX33" i="9"/>
  <c r="BC26" i="9"/>
  <c r="AI29" i="9"/>
  <c r="AQ24" i="9"/>
  <c r="BG25" i="9"/>
  <c r="CC8" i="19" s="1"/>
  <c r="AA29" i="9"/>
  <c r="AW12" i="19" s="1"/>
  <c r="AC38" i="9"/>
  <c r="AY21" i="19" s="1"/>
  <c r="BA33" i="9"/>
  <c r="BW16" i="19" s="1"/>
  <c r="AG34" i="9"/>
  <c r="CO32" i="9"/>
  <c r="Z26" i="9"/>
  <c r="K31" i="9"/>
  <c r="AG14" i="19" s="1"/>
  <c r="BP29" i="9"/>
  <c r="CL12" i="19" s="1"/>
  <c r="N38" i="9"/>
  <c r="AJ21" i="19" s="1"/>
  <c r="AD34" i="9"/>
  <c r="AZ17" i="19" s="1"/>
  <c r="AU30" i="9"/>
  <c r="BQ13" i="19" s="1"/>
  <c r="T39" i="9"/>
  <c r="AH32" i="9"/>
  <c r="CQ36" i="9"/>
  <c r="BE33" i="9"/>
  <c r="BV24" i="9"/>
  <c r="CR7" i="19" s="1"/>
  <c r="AQ28" i="9"/>
  <c r="BM11" i="19" s="1"/>
  <c r="L38" i="9"/>
  <c r="AH21" i="19" s="1"/>
  <c r="CP30" i="9"/>
  <c r="DL13" i="19" s="1"/>
  <c r="CB29" i="9"/>
  <c r="CF36" i="9"/>
  <c r="Z35" i="9"/>
  <c r="BA39" i="9"/>
  <c r="BW22" i="19" s="1"/>
  <c r="AH33" i="9"/>
  <c r="BD16" i="19" s="1"/>
  <c r="AY35" i="9"/>
  <c r="BU18" i="19" s="1"/>
  <c r="BJ22" i="9"/>
  <c r="BO39" i="9"/>
  <c r="CK22" i="19" s="1"/>
  <c r="AP35" i="9"/>
  <c r="AL36" i="9"/>
  <c r="BE29" i="9"/>
  <c r="CM35" i="9"/>
  <c r="DI18" i="19" s="1"/>
  <c r="CP22" i="9"/>
  <c r="AW39" i="9"/>
  <c r="BS22" i="19" s="1"/>
  <c r="BE31" i="9"/>
  <c r="CA14" i="19" s="1"/>
  <c r="T32" i="9"/>
  <c r="AP15" i="19" s="1"/>
  <c r="CO29" i="9"/>
  <c r="N31" i="9"/>
  <c r="CI36" i="9"/>
  <c r="BM35" i="9"/>
  <c r="CI18" i="19" s="1"/>
  <c r="AY27" i="9"/>
  <c r="AR28" i="9"/>
  <c r="BN11" i="19" s="1"/>
  <c r="P25" i="9"/>
  <c r="AL8" i="19" s="1"/>
  <c r="AC27" i="9"/>
  <c r="AY10" i="19" s="1"/>
  <c r="J32" i="9"/>
  <c r="BS31" i="9"/>
  <c r="CE23" i="9"/>
  <c r="CE28" i="9"/>
  <c r="DA11" i="19" s="1"/>
  <c r="AJ38" i="9"/>
  <c r="BF21" i="19" s="1"/>
  <c r="CO23" i="9"/>
  <c r="AS28" i="9"/>
  <c r="BO11" i="19" s="1"/>
  <c r="CR27" i="9"/>
  <c r="DN10" i="19" s="1"/>
  <c r="CG24" i="9"/>
  <c r="DC7" i="19" s="1"/>
  <c r="G24" i="9"/>
  <c r="AU20" i="9"/>
  <c r="AU34" i="9"/>
  <c r="BQ17" i="19" s="1"/>
  <c r="AX38" i="9"/>
  <c r="BT21" i="19" s="1"/>
  <c r="AR29" i="9"/>
  <c r="BN12" i="19" s="1"/>
  <c r="AB33" i="9"/>
  <c r="AX16" i="19" s="1"/>
  <c r="CD33" i="9"/>
  <c r="CZ16" i="19" s="1"/>
  <c r="AW29" i="9"/>
  <c r="BK23" i="9"/>
  <c r="CD39" i="9"/>
  <c r="N28" i="9"/>
  <c r="CC21" i="9"/>
  <c r="BA20" i="9"/>
  <c r="AJ21" i="9"/>
  <c r="BH37" i="9"/>
  <c r="CD20" i="19" s="1"/>
  <c r="AU26" i="9"/>
  <c r="AQ23" i="9"/>
  <c r="Q22" i="9"/>
  <c r="AF30" i="9"/>
  <c r="BB13" i="19" s="1"/>
  <c r="CM30" i="9"/>
  <c r="DI13" i="19" s="1"/>
  <c r="W29" i="9"/>
  <c r="AS12" i="19" s="1"/>
  <c r="AF32" i="9"/>
  <c r="BB15" i="19" s="1"/>
  <c r="S26" i="9"/>
  <c r="AO9" i="19" s="1"/>
  <c r="AG20" i="9"/>
  <c r="G20" i="9"/>
  <c r="AX20" i="9"/>
  <c r="CE34" i="9"/>
  <c r="DA17" i="19" s="1"/>
  <c r="AQ38" i="9"/>
  <c r="BM21" i="19" s="1"/>
  <c r="AL25" i="9"/>
  <c r="BH8" i="19" s="1"/>
  <c r="AG29" i="9"/>
  <c r="BC12" i="19" s="1"/>
  <c r="BG33" i="9"/>
  <c r="CC16" i="19" s="1"/>
  <c r="CM29" i="9"/>
  <c r="AW23" i="9"/>
  <c r="AZ35" i="9"/>
  <c r="H24" i="9"/>
  <c r="AH21" i="9"/>
  <c r="CI21" i="9"/>
  <c r="N20" i="9"/>
  <c r="AR38" i="9"/>
  <c r="BN21" i="19" s="1"/>
  <c r="BM25" i="9"/>
  <c r="CI8" i="19" s="1"/>
  <c r="Y29" i="9"/>
  <c r="BR33" i="9"/>
  <c r="L37" i="9"/>
  <c r="AH20" i="19" s="1"/>
  <c r="Z33" i="9"/>
  <c r="BX31" i="9"/>
  <c r="CT14" i="19" s="1"/>
  <c r="AH28" i="9"/>
  <c r="BD11" i="19" s="1"/>
  <c r="BM36" i="9"/>
  <c r="CI19" i="19" s="1"/>
  <c r="Y20" i="9"/>
  <c r="CR20" i="9"/>
  <c r="AG21" i="9"/>
  <c r="AA21" i="9"/>
  <c r="AK34" i="9"/>
  <c r="BG17" i="19" s="1"/>
  <c r="P38" i="9"/>
  <c r="AL21" i="19" s="1"/>
  <c r="BU25" i="9"/>
  <c r="CQ8" i="19" s="1"/>
  <c r="AS29" i="9"/>
  <c r="BO12" i="19" s="1"/>
  <c r="BR29" i="9"/>
  <c r="BD29" i="9"/>
  <c r="E26" i="9"/>
  <c r="CH31" i="9"/>
  <c r="J39" i="9"/>
  <c r="AF22" i="19" s="1"/>
  <c r="I29" i="9"/>
  <c r="AE12" i="19" s="1"/>
  <c r="CA36" i="9"/>
  <c r="CW19" i="19" s="1"/>
  <c r="AD25" i="9"/>
  <c r="AZ8" i="19" s="1"/>
  <c r="S37" i="9"/>
  <c r="AU38" i="9"/>
  <c r="AQ26" i="9"/>
  <c r="L34" i="9"/>
  <c r="AH17" i="19" s="1"/>
  <c r="CN33" i="9"/>
  <c r="DJ16" i="19" s="1"/>
  <c r="AL37" i="9"/>
  <c r="BH20" i="19" s="1"/>
  <c r="J24" i="9"/>
  <c r="AF7" i="19" s="1"/>
  <c r="CO22" i="9"/>
  <c r="AA23" i="9"/>
  <c r="AY25" i="9"/>
  <c r="CB38" i="9"/>
  <c r="AS34" i="9"/>
  <c r="BO17" i="19" s="1"/>
  <c r="O26" i="9"/>
  <c r="AK9" i="19" s="1"/>
  <c r="CE37" i="9"/>
  <c r="DA20" i="19" s="1"/>
  <c r="F32" i="9"/>
  <c r="AB15" i="19" s="1"/>
  <c r="BI28" i="9"/>
  <c r="CE11" i="19" s="1"/>
  <c r="AH26" i="9"/>
  <c r="AT24" i="9"/>
  <c r="E39" i="9"/>
  <c r="BZ34" i="9"/>
  <c r="CV17" i="19" s="1"/>
  <c r="BB33" i="9"/>
  <c r="BK25" i="9"/>
  <c r="CG8" i="19" s="1"/>
  <c r="AQ37" i="9"/>
  <c r="BM20" i="19" s="1"/>
  <c r="CL35" i="9"/>
  <c r="DH18" i="19" s="1"/>
  <c r="CA31" i="9"/>
  <c r="CI29" i="9"/>
  <c r="J26" i="9"/>
  <c r="BI22" i="9"/>
  <c r="BP39" i="9"/>
  <c r="CL22" i="19" s="1"/>
  <c r="V22" i="9"/>
  <c r="AO32" i="9"/>
  <c r="BK15" i="19" s="1"/>
  <c r="BH29" i="9"/>
  <c r="CD12" i="19" s="1"/>
  <c r="BQ26" i="9"/>
  <c r="BB36" i="9"/>
  <c r="AG35" i="9"/>
  <c r="BU22" i="9"/>
  <c r="BM28" i="9"/>
  <c r="CI11" i="19" s="1"/>
  <c r="BW25" i="9"/>
  <c r="CS8" i="19" s="1"/>
  <c r="CF22" i="9"/>
  <c r="AZ32" i="9"/>
  <c r="BV15" i="19" s="1"/>
  <c r="G31" i="9"/>
  <c r="G36" i="9"/>
  <c r="AY28" i="9"/>
  <c r="CR38" i="9"/>
  <c r="DN21" i="19" s="1"/>
  <c r="BY36" i="9"/>
  <c r="CU19" i="19" s="1"/>
  <c r="BX28" i="9"/>
  <c r="CT11" i="19" s="1"/>
  <c r="AE27" i="9"/>
  <c r="BA10" i="19" s="1"/>
  <c r="V32" i="9"/>
  <c r="AR15" i="19" s="1"/>
  <c r="BN24" i="9"/>
  <c r="AE34" i="9"/>
  <c r="CL32" i="9"/>
  <c r="E24" i="9"/>
  <c r="BZ27" i="9"/>
  <c r="CV10" i="19" s="1"/>
  <c r="BQ28" i="9"/>
  <c r="CM11" i="19" s="1"/>
  <c r="AU39" i="9"/>
  <c r="BQ22" i="19" s="1"/>
  <c r="X20" i="9"/>
  <c r="BG20" i="9"/>
  <c r="AA20" i="9"/>
  <c r="CF30" i="9"/>
  <c r="CN34" i="9"/>
  <c r="DJ17" i="19" s="1"/>
  <c r="O38" i="9"/>
  <c r="AK21" i="19" s="1"/>
  <c r="BY25" i="9"/>
  <c r="CU8" i="19" s="1"/>
  <c r="AZ29" i="9"/>
  <c r="BV12" i="19" s="1"/>
  <c r="L25" i="9"/>
  <c r="AH8" i="19" s="1"/>
  <c r="BM32" i="9"/>
  <c r="BN23" i="9"/>
  <c r="F31" i="9"/>
  <c r="BY21" i="9"/>
  <c r="AF21" i="9"/>
  <c r="BW20" i="9"/>
  <c r="E21" i="9"/>
  <c r="CM20" i="9"/>
  <c r="AF34" i="9"/>
  <c r="BW38" i="9"/>
  <c r="CS21" i="19" s="1"/>
  <c r="I25" i="9"/>
  <c r="BV29" i="9"/>
  <c r="CR12" i="19" s="1"/>
  <c r="BL33" i="9"/>
  <c r="CH16" i="19" s="1"/>
  <c r="X29" i="9"/>
  <c r="AT12" i="19" s="1"/>
  <c r="BL26" i="9"/>
  <c r="CH9" i="19" s="1"/>
  <c r="BA31" i="9"/>
  <c r="BW14" i="19" s="1"/>
  <c r="BG39" i="9"/>
  <c r="BL21" i="9"/>
  <c r="BC21" i="9"/>
  <c r="BP21" i="9"/>
  <c r="AP20" i="9"/>
  <c r="BE30" i="9"/>
  <c r="CA13" i="19" s="1"/>
  <c r="I34" i="9"/>
  <c r="AE17" i="19" s="1"/>
  <c r="CF38" i="9"/>
  <c r="DB21" i="19" s="1"/>
  <c r="AE25" i="9"/>
  <c r="AX25" i="9"/>
  <c r="AA38" i="9"/>
  <c r="CM28" i="9"/>
  <c r="DI11" i="19" s="1"/>
  <c r="CD22" i="9"/>
  <c r="AI23" i="9"/>
  <c r="AJ29" i="9"/>
  <c r="BF12" i="19" s="1"/>
  <c r="BQ31" i="9"/>
  <c r="CM14" i="19" s="1"/>
  <c r="CO25" i="9"/>
  <c r="F34" i="9"/>
  <c r="AH34" i="9"/>
  <c r="AI37" i="9"/>
  <c r="BZ30" i="9"/>
  <c r="CV13" i="19" s="1"/>
  <c r="BA29" i="9"/>
  <c r="BW12" i="19" s="1"/>
  <c r="BQ33" i="9"/>
  <c r="CM16" i="19" s="1"/>
  <c r="O35" i="9"/>
  <c r="AK18" i="19" s="1"/>
  <c r="S32" i="9"/>
  <c r="AN22" i="9"/>
  <c r="AM38" i="9"/>
  <c r="AA34" i="9"/>
  <c r="AW17" i="19" s="1"/>
  <c r="AB30" i="9"/>
  <c r="AX13" i="19" s="1"/>
  <c r="J36" i="9"/>
  <c r="AF19" i="19" s="1"/>
  <c r="P30" i="9"/>
  <c r="AL13" i="19" s="1"/>
  <c r="N24" i="9"/>
  <c r="AJ7" i="19" s="1"/>
  <c r="AP28" i="9"/>
  <c r="K37" i="9"/>
  <c r="BE35" i="9"/>
  <c r="AR39" i="9"/>
  <c r="BN22" i="19" s="1"/>
  <c r="BQ34" i="9"/>
  <c r="CM17" i="19" s="1"/>
  <c r="X33" i="9"/>
  <c r="AT16" i="19" s="1"/>
  <c r="BO32" i="9"/>
  <c r="CK15" i="19" s="1"/>
  <c r="AO33" i="9"/>
  <c r="BK16" i="19" s="1"/>
  <c r="F27" i="9"/>
  <c r="AH31" i="9"/>
  <c r="AB29" i="9"/>
  <c r="AK26" i="9"/>
  <c r="BG9" i="19" s="1"/>
  <c r="AM39" i="9"/>
  <c r="BI22" i="19" s="1"/>
  <c r="CK35" i="9"/>
  <c r="DG18" i="19" s="1"/>
  <c r="AO22" i="9"/>
  <c r="M35" i="9"/>
  <c r="AI18" i="19" s="1"/>
  <c r="AQ25" i="9"/>
  <c r="AZ22" i="9"/>
  <c r="AS39" i="9"/>
  <c r="AJ31" i="9"/>
  <c r="BF14" i="19" s="1"/>
  <c r="BN36" i="9"/>
  <c r="CJ19" i="19" s="1"/>
  <c r="BH31" i="9"/>
  <c r="CD14" i="19" s="1"/>
  <c r="BK38" i="9"/>
  <c r="CG21" i="19" s="1"/>
  <c r="AS36" i="9"/>
  <c r="BO19" i="19" s="1"/>
  <c r="BI35" i="9"/>
  <c r="BH27" i="9"/>
  <c r="BX32" i="9"/>
  <c r="CF27" i="9"/>
  <c r="DB10" i="19" s="1"/>
  <c r="BJ34" i="9"/>
  <c r="CF17" i="19" s="1"/>
  <c r="X32" i="9"/>
  <c r="AT15" i="19" s="1"/>
  <c r="BK31" i="9"/>
  <c r="CG14" i="19" s="1"/>
  <c r="AT27" i="9"/>
  <c r="BP10" i="19" s="1"/>
  <c r="E28" i="9"/>
  <c r="BF27" i="9"/>
  <c r="CP34" i="9"/>
  <c r="BW32" i="9"/>
  <c r="CS15" i="19" s="1"/>
  <c r="CJ27" i="9"/>
  <c r="DF10" i="19" s="1"/>
  <c r="BI23" i="9"/>
  <c r="AC24" i="9"/>
  <c r="AY7" i="19" s="1"/>
  <c r="BU23" i="9"/>
  <c r="BY20" i="9"/>
  <c r="AW21" i="9"/>
  <c r="AE20" i="9"/>
  <c r="BD37" i="9"/>
  <c r="BZ20" i="19" s="1"/>
  <c r="BS22" i="9"/>
  <c r="CR30" i="9"/>
  <c r="DN13" i="19" s="1"/>
  <c r="CQ34" i="9"/>
  <c r="DM17" i="19" s="1"/>
  <c r="AT38" i="9"/>
  <c r="BP21" i="19" s="1"/>
  <c r="BO25" i="9"/>
  <c r="AX34" i="9"/>
  <c r="BZ39" i="9"/>
  <c r="R32" i="9"/>
  <c r="AN15" i="19" s="1"/>
  <c r="BS26" i="9"/>
  <c r="CO9" i="19" s="1"/>
  <c r="F20" i="9"/>
  <c r="J20" i="9"/>
  <c r="BN20" i="9"/>
  <c r="BA25" i="9"/>
  <c r="AT29" i="9"/>
  <c r="CR37" i="9"/>
  <c r="AT30" i="9"/>
  <c r="BP13" i="19" s="1"/>
  <c r="BJ33" i="9"/>
  <c r="CF16" i="19" s="1"/>
  <c r="BO38" i="9"/>
  <c r="CK21" i="19" s="1"/>
  <c r="AY36" i="9"/>
  <c r="BU19" i="19" s="1"/>
  <c r="AD23" i="9"/>
  <c r="AZ6" i="19" s="1"/>
  <c r="BZ35" i="9"/>
  <c r="BH21" i="9"/>
  <c r="Z21" i="9"/>
  <c r="AF29" i="9"/>
  <c r="BB12" i="19" s="1"/>
  <c r="BT36" i="9"/>
  <c r="CP19" i="19" s="1"/>
  <c r="X30" i="9"/>
  <c r="H34" i="9"/>
  <c r="AD17" i="19" s="1"/>
  <c r="CE38" i="9"/>
  <c r="DA21" i="19" s="1"/>
  <c r="BJ38" i="9"/>
  <c r="CF21" i="19" s="1"/>
  <c r="BB34" i="9"/>
  <c r="BU39" i="9"/>
  <c r="CQ22" i="19" s="1"/>
  <c r="AB28" i="9"/>
  <c r="AX11" i="19" s="1"/>
  <c r="O25" i="9"/>
  <c r="AK8" i="19" s="1"/>
  <c r="CA20" i="9"/>
  <c r="BU20" i="9"/>
  <c r="AV21" i="9"/>
  <c r="Y30" i="9"/>
  <c r="BP34" i="9"/>
  <c r="T38" i="9"/>
  <c r="AT25" i="9"/>
  <c r="BP8" i="19" s="1"/>
  <c r="CF29" i="9"/>
  <c r="DB12" i="19" s="1"/>
  <c r="BF38" i="9"/>
  <c r="CB21" i="19" s="1"/>
  <c r="BP28" i="9"/>
  <c r="CL11" i="19" s="1"/>
  <c r="R22" i="9"/>
  <c r="BD23" i="9"/>
  <c r="AP21" i="9"/>
  <c r="AV20" i="9"/>
  <c r="BN21" i="9"/>
  <c r="AB21" i="9"/>
  <c r="T25" i="9"/>
  <c r="AP8" i="19" s="1"/>
  <c r="K24" i="9"/>
  <c r="AG7" i="19" s="1"/>
  <c r="BI30" i="9"/>
  <c r="CE13" i="19" s="1"/>
  <c r="BT34" i="9"/>
  <c r="BD38" i="9"/>
  <c r="W38" i="9"/>
  <c r="AN30" i="9"/>
  <c r="BJ13" i="19" s="1"/>
  <c r="CF31" i="9"/>
  <c r="DB14" i="19" s="1"/>
  <c r="Z24" i="9"/>
  <c r="AV7" i="19" s="1"/>
  <c r="S25" i="9"/>
  <c r="AO8" i="19" s="1"/>
  <c r="BY29" i="9"/>
  <c r="CU12" i="19" s="1"/>
  <c r="AV38" i="9"/>
  <c r="Q37" i="9"/>
  <c r="M34" i="9"/>
  <c r="Y33" i="9"/>
  <c r="AU16" i="19" s="1"/>
  <c r="BQ30" i="9"/>
  <c r="CM13" i="19" s="1"/>
  <c r="U25" i="9"/>
  <c r="AQ8" i="19" s="1"/>
  <c r="BI29" i="9"/>
  <c r="CE12" i="19" s="1"/>
  <c r="CG26" i="9"/>
  <c r="DC9" i="19" s="1"/>
  <c r="X35" i="9"/>
  <c r="BT24" i="9"/>
  <c r="E34" i="9"/>
  <c r="AC30" i="9"/>
  <c r="AY13" i="19" s="1"/>
  <c r="R28" i="9"/>
  <c r="AN11" i="19" s="1"/>
  <c r="AV30" i="9"/>
  <c r="BR13" i="19" s="1"/>
  <c r="BX25" i="9"/>
  <c r="CT8" i="19" s="1"/>
  <c r="Y35" i="9"/>
  <c r="AU18" i="19" s="1"/>
  <c r="AL39" i="9"/>
  <c r="E38" i="9"/>
  <c r="BM27" i="9"/>
  <c r="CP31" i="9"/>
  <c r="DL14" i="19" s="1"/>
  <c r="BE37" i="9"/>
  <c r="CA20" i="19" s="1"/>
  <c r="G29" i="9"/>
  <c r="AC12" i="19" s="1"/>
  <c r="BE27" i="9"/>
  <c r="CA10" i="19" s="1"/>
  <c r="AH30" i="9"/>
  <c r="BD13" i="19" s="1"/>
  <c r="BU26" i="9"/>
  <c r="AP23" i="9"/>
  <c r="AM26" i="9"/>
  <c r="T22" i="9"/>
  <c r="BL39" i="9"/>
  <c r="CH22" i="19" s="1"/>
  <c r="AW26" i="9"/>
  <c r="BS9" i="19" s="1"/>
  <c r="AH36" i="9"/>
  <c r="BD19" i="19" s="1"/>
  <c r="CE31" i="9"/>
  <c r="DA14" i="19" s="1"/>
  <c r="O36" i="9"/>
  <c r="BH36" i="9"/>
  <c r="AC35" i="9"/>
  <c r="BL22" i="9"/>
  <c r="L32" i="9"/>
  <c r="AH15" i="19" s="1"/>
  <c r="T27" i="9"/>
  <c r="AP10" i="19" s="1"/>
  <c r="BK27" i="9"/>
  <c r="CG10" i="19" s="1"/>
  <c r="AS32" i="9"/>
  <c r="BO15" i="19" s="1"/>
  <c r="CO31" i="9"/>
  <c r="CL36" i="9"/>
  <c r="AJ28" i="9"/>
  <c r="Z27" i="9"/>
  <c r="AV10" i="19" s="1"/>
  <c r="N36" i="9"/>
  <c r="AJ19" i="19" s="1"/>
  <c r="AQ32" i="9"/>
  <c r="BM15" i="19" s="1"/>
  <c r="W27" i="9"/>
  <c r="AS10" i="19" s="1"/>
  <c r="Y32" i="9"/>
  <c r="AU15" i="19" s="1"/>
  <c r="CA28" i="9"/>
  <c r="AO23" i="9"/>
  <c r="BE32" i="9"/>
  <c r="BF28" i="9"/>
  <c r="BV27" i="9"/>
  <c r="CR10" i="19" s="1"/>
  <c r="AW28" i="9"/>
  <c r="BS11" i="19" s="1"/>
  <c r="CQ24" i="9"/>
  <c r="DM7" i="19" s="1"/>
  <c r="AC32" i="9"/>
  <c r="AY15" i="19" s="1"/>
  <c r="BH30" i="9"/>
  <c r="AQ34" i="9"/>
  <c r="AT34" i="9"/>
  <c r="BL29" i="9"/>
  <c r="CH12" i="19" s="1"/>
  <c r="U23" i="9"/>
  <c r="AQ6" i="19" s="1"/>
  <c r="BQ35" i="9"/>
  <c r="CM18" i="19" s="1"/>
  <c r="BK20" i="9"/>
  <c r="BH20" i="9"/>
  <c r="V21" i="9"/>
  <c r="AR21" i="9"/>
  <c r="AW25" i="9"/>
  <c r="CH28" i="9"/>
  <c r="DD11" i="19" s="1"/>
  <c r="BD30" i="9"/>
  <c r="AN34" i="9"/>
  <c r="BJ17" i="19" s="1"/>
  <c r="X38" i="9"/>
  <c r="AT21" i="19" s="1"/>
  <c r="AP38" i="9"/>
  <c r="BL21" i="19" s="1"/>
  <c r="H30" i="9"/>
  <c r="T31" i="9"/>
  <c r="U24" i="9"/>
  <c r="CK21" i="9"/>
  <c r="CK20" i="9"/>
  <c r="CA21" i="9"/>
  <c r="BJ20" i="9"/>
  <c r="U37" i="9"/>
  <c r="AQ20" i="19" s="1"/>
  <c r="BX33" i="9"/>
  <c r="BD28" i="9"/>
  <c r="BM30" i="9"/>
  <c r="CI13" i="19" s="1"/>
  <c r="AW34" i="9"/>
  <c r="BS17" i="19" s="1"/>
  <c r="CB34" i="9"/>
  <c r="CX17" i="19" s="1"/>
  <c r="BV37" i="9"/>
  <c r="CR20" i="19" s="1"/>
  <c r="CN22" i="9"/>
  <c r="BP27" i="9"/>
  <c r="CL10" i="19" s="1"/>
  <c r="AD29" i="9"/>
  <c r="G38" i="9"/>
  <c r="CH22" i="9"/>
  <c r="BC34" i="9"/>
  <c r="BY17" i="19" s="1"/>
  <c r="AJ37" i="9"/>
  <c r="BV30" i="9"/>
  <c r="CR13" i="19" s="1"/>
  <c r="CO33" i="9"/>
  <c r="DK16" i="19" s="1"/>
  <c r="U22" i="9"/>
  <c r="AN25" i="9"/>
  <c r="CF34" i="9"/>
  <c r="CJ35" i="9"/>
  <c r="CO28" i="9"/>
  <c r="DK11" i="19" s="1"/>
  <c r="K27" i="9"/>
  <c r="AG10" i="19" s="1"/>
  <c r="BH34" i="9"/>
  <c r="CD17" i="19" s="1"/>
  <c r="BO37" i="9"/>
  <c r="CK20" i="19" s="1"/>
  <c r="O29" i="9"/>
  <c r="AK12" i="19" s="1"/>
  <c r="BL38" i="9"/>
  <c r="BN35" i="9"/>
  <c r="BI31" i="9"/>
  <c r="BE34" i="9"/>
  <c r="CA17" i="19" s="1"/>
  <c r="X23" i="9"/>
  <c r="J23" i="9"/>
  <c r="CN37" i="9"/>
  <c r="DJ20" i="19" s="1"/>
  <c r="CO30" i="9"/>
  <c r="DK13" i="19" s="1"/>
  <c r="BR24" i="9"/>
  <c r="W28" i="9"/>
  <c r="AS26" i="9"/>
  <c r="U36" i="9"/>
  <c r="H36" i="9"/>
  <c r="BZ24" i="9"/>
  <c r="CB35" i="9"/>
  <c r="CX18" i="19" s="1"/>
  <c r="AF22" i="9"/>
  <c r="BX39" i="9"/>
  <c r="BR31" i="9"/>
  <c r="E31" i="9"/>
  <c r="BS39" i="9"/>
  <c r="CO22" i="19" s="1"/>
  <c r="AB31" i="9"/>
  <c r="AX14" i="19" s="1"/>
  <c r="CB36" i="9"/>
  <c r="CX19" i="19" s="1"/>
  <c r="AO35" i="9"/>
  <c r="BK18" i="19" s="1"/>
  <c r="CH27" i="9"/>
  <c r="DD10" i="19" s="1"/>
  <c r="BU36" i="9"/>
  <c r="AJ35" i="9"/>
  <c r="AZ27" i="9"/>
  <c r="AV32" i="9"/>
  <c r="BR15" i="19" s="1"/>
  <c r="W31" i="9"/>
  <c r="AS14" i="19" s="1"/>
  <c r="I23" i="9"/>
  <c r="CB32" i="9"/>
  <c r="CX15" i="19" s="1"/>
  <c r="BL31" i="9"/>
  <c r="CH14" i="19" s="1"/>
  <c r="AP27" i="9"/>
  <c r="CJ32" i="9"/>
  <c r="AU27" i="9"/>
  <c r="CG34" i="9"/>
  <c r="DC17" i="19" s="1"/>
  <c r="Q28" i="9"/>
  <c r="AM11" i="19" s="1"/>
  <c r="AX31" i="9"/>
  <c r="BT14" i="19" s="1"/>
  <c r="BE23" i="9"/>
  <c r="K28" i="9"/>
  <c r="AG11" i="19" s="1"/>
  <c r="CI27" i="9"/>
  <c r="CH34" i="9"/>
  <c r="CR33" i="9"/>
  <c r="AC33" i="9"/>
  <c r="AY16" i="19" s="1"/>
  <c r="G27" i="9"/>
  <c r="AC10" i="19" s="1"/>
  <c r="AC22" i="9"/>
  <c r="AA24" i="9"/>
  <c r="AW7" i="19" s="1"/>
  <c r="R27" i="9"/>
  <c r="AN10" i="19" s="1"/>
  <c r="BL32" i="9"/>
  <c r="BW34" i="9"/>
  <c r="CS17" i="19" s="1"/>
  <c r="BF34" i="9"/>
  <c r="AA37" i="9"/>
  <c r="AW20" i="19" s="1"/>
  <c r="CN30" i="9"/>
  <c r="DJ13" i="19" s="1"/>
  <c r="AY33" i="9"/>
  <c r="BU16" i="19" s="1"/>
  <c r="N26" i="9"/>
  <c r="AJ9" i="19" s="1"/>
  <c r="P29" i="9"/>
  <c r="AL12" i="19" s="1"/>
  <c r="CN31" i="9"/>
  <c r="BH38" i="9"/>
  <c r="BR37" i="9"/>
  <c r="AB32" i="9"/>
  <c r="AX15" i="19" s="1"/>
  <c r="AP24" i="9"/>
  <c r="BL7" i="19" s="1"/>
  <c r="O27" i="9"/>
  <c r="AK10" i="19" s="1"/>
  <c r="CO36" i="9"/>
  <c r="DK19" i="19" s="1"/>
  <c r="AN39" i="9"/>
  <c r="BJ22" i="19" s="1"/>
  <c r="CN23" i="9"/>
  <c r="AY34" i="9"/>
  <c r="AD33" i="9"/>
  <c r="BM26" i="9"/>
  <c r="CI9" i="19" s="1"/>
  <c r="CH35" i="9"/>
  <c r="DD18" i="19" s="1"/>
  <c r="AD26" i="9"/>
  <c r="AZ9" i="19" s="1"/>
  <c r="X28" i="9"/>
  <c r="AT11" i="19" s="1"/>
  <c r="O31" i="9"/>
  <c r="AK14" i="19" s="1"/>
  <c r="M22" i="9"/>
  <c r="CO37" i="9"/>
  <c r="AZ30" i="9"/>
  <c r="Q29" i="9"/>
  <c r="AM12" i="19" s="1"/>
  <c r="AC36" i="9"/>
  <c r="BQ25" i="9"/>
  <c r="CM8" i="19" s="1"/>
  <c r="CD23" i="9"/>
  <c r="AY38" i="9"/>
  <c r="BU21" i="19" s="1"/>
  <c r="AM37" i="9"/>
  <c r="CI30" i="9"/>
  <c r="N29" i="9"/>
  <c r="AN33" i="9"/>
  <c r="BJ16" i="19" s="1"/>
  <c r="AH27" i="9"/>
  <c r="BD10" i="19" s="1"/>
  <c r="CC36" i="9"/>
  <c r="CY19" i="19" s="1"/>
  <c r="CJ39" i="9"/>
  <c r="DF22" i="19" s="1"/>
  <c r="CR23" i="9"/>
  <c r="BK32" i="9"/>
  <c r="F24" i="9"/>
  <c r="K25" i="9"/>
  <c r="CK36" i="9"/>
  <c r="DG19" i="19" s="1"/>
  <c r="BF35" i="9"/>
  <c r="CB18" i="19" s="1"/>
  <c r="Q36" i="9"/>
  <c r="AM19" i="19" s="1"/>
  <c r="AD35" i="9"/>
  <c r="AZ18" i="19" s="1"/>
  <c r="V36" i="9"/>
  <c r="AR19" i="19" s="1"/>
  <c r="AY31" i="9"/>
  <c r="Z36" i="9"/>
  <c r="BG31" i="9"/>
  <c r="E32" i="9"/>
  <c r="AA15" i="19" s="1"/>
  <c r="Y31" i="9"/>
  <c r="AU14" i="19" s="1"/>
  <c r="AG32" i="9"/>
  <c r="BC15" i="19" s="1"/>
  <c r="BN31" i="9"/>
  <c r="CJ14" i="19" s="1"/>
  <c r="CR32" i="9"/>
  <c r="DN15" i="19" s="1"/>
  <c r="BA27" i="9"/>
  <c r="AY37" i="9"/>
  <c r="AE38" i="9"/>
  <c r="AK32" i="9"/>
  <c r="BG15" i="19" s="1"/>
  <c r="BU31" i="9"/>
  <c r="CQ14" i="19" s="1"/>
  <c r="CJ36" i="9"/>
  <c r="DF19" i="19" s="1"/>
  <c r="AS31" i="9"/>
  <c r="BO14" i="19" s="1"/>
  <c r="BU32" i="9"/>
  <c r="CQ15" i="19" s="1"/>
  <c r="CI31" i="9"/>
  <c r="CC32" i="9"/>
  <c r="CM31" i="9"/>
  <c r="W32" i="9"/>
  <c r="AS15" i="19" s="1"/>
  <c r="BT27" i="9"/>
  <c r="CP10" i="19" s="1"/>
  <c r="BE28" i="9"/>
  <c r="CA11" i="19" s="1"/>
  <c r="CC27" i="9"/>
  <c r="CY10" i="19" s="1"/>
  <c r="S28" i="9"/>
  <c r="AO11" i="19" s="1"/>
  <c r="AU23" i="9"/>
  <c r="K34" i="9"/>
  <c r="BV34" i="9"/>
  <c r="AM32" i="9"/>
  <c r="BI15" i="19" s="1"/>
  <c r="CE27" i="9"/>
  <c r="DA10" i="19" s="1"/>
  <c r="K32" i="9"/>
  <c r="AG15" i="19" s="1"/>
  <c r="AA27" i="9"/>
  <c r="AW10" i="19" s="1"/>
  <c r="L28" i="9"/>
  <c r="AH11" i="19" s="1"/>
  <c r="J27" i="9"/>
  <c r="T28" i="9"/>
  <c r="N27" i="9"/>
  <c r="AL28" i="9"/>
  <c r="S23" i="9"/>
  <c r="AU28" i="9"/>
  <c r="BQ11" i="19" s="1"/>
  <c r="E23" i="9"/>
  <c r="AH24" i="9"/>
  <c r="BD7" i="19" s="1"/>
  <c r="CG31" i="9"/>
  <c r="DC14" i="19" s="1"/>
  <c r="J37" i="9"/>
  <c r="BI34" i="9"/>
  <c r="BB28" i="9"/>
  <c r="BX11" i="19" s="1"/>
  <c r="AB23" i="9"/>
  <c r="Z28" i="9"/>
  <c r="AV11" i="19" s="1"/>
  <c r="BG23" i="9"/>
  <c r="BO28" i="9"/>
  <c r="CK11" i="19" s="1"/>
  <c r="Y23" i="9"/>
  <c r="BS28" i="9"/>
  <c r="AC23" i="9"/>
  <c r="L24" i="9"/>
  <c r="AH7" i="19" s="1"/>
  <c r="BR23" i="9"/>
  <c r="BJ24" i="9"/>
  <c r="CF7" i="19" s="1"/>
  <c r="CF26" i="9"/>
  <c r="DB9" i="19" s="1"/>
  <c r="M39" i="9"/>
  <c r="AI22" i="19" s="1"/>
  <c r="AZ34" i="9"/>
  <c r="CH33" i="9"/>
  <c r="BX30" i="9"/>
  <c r="CT13" i="19" s="1"/>
  <c r="AR24" i="9"/>
  <c r="BN7" i="19" s="1"/>
  <c r="CG32" i="9"/>
  <c r="DC15" i="19" s="1"/>
  <c r="BU24" i="9"/>
  <c r="CQ7" i="19" s="1"/>
  <c r="CM23" i="9"/>
  <c r="CD24" i="9"/>
  <c r="CZ7" i="19" s="1"/>
  <c r="CG23" i="9"/>
  <c r="DC6" i="19" s="1"/>
  <c r="CI24" i="9"/>
  <c r="L26" i="9"/>
  <c r="K39" i="9"/>
  <c r="AG22" i="19" s="1"/>
  <c r="U26" i="9"/>
  <c r="AQ9" i="19" s="1"/>
  <c r="AO39" i="9"/>
  <c r="BK22" i="19" s="1"/>
  <c r="H22" i="9"/>
  <c r="AI35" i="9"/>
  <c r="BE18" i="19" s="1"/>
  <c r="M33" i="9"/>
  <c r="CA25" i="9"/>
  <c r="BA35" i="9"/>
  <c r="BG26" i="9"/>
  <c r="CC9" i="19" s="1"/>
  <c r="AY32" i="9"/>
  <c r="BU15" i="19" s="1"/>
  <c r="AR31" i="9"/>
  <c r="BN14" i="19" s="1"/>
  <c r="BT22" i="9"/>
  <c r="V30" i="9"/>
  <c r="AR13" i="19" s="1"/>
  <c r="BP33" i="9"/>
  <c r="AW33" i="9"/>
  <c r="CP27" i="9"/>
  <c r="BA36" i="9"/>
  <c r="BW19" i="19" s="1"/>
  <c r="CN24" i="9"/>
  <c r="AE23" i="9"/>
  <c r="BA6" i="19" s="1"/>
  <c r="AE32" i="9"/>
  <c r="BA15" i="19" s="1"/>
  <c r="BW33" i="9"/>
  <c r="CS16" i="19" s="1"/>
  <c r="BD26" i="9"/>
  <c r="AN29" i="9"/>
  <c r="AV31" i="9"/>
  <c r="BL25" i="9"/>
  <c r="CH8" i="19" s="1"/>
  <c r="BB38" i="9"/>
  <c r="BX21" i="19" s="1"/>
  <c r="BN34" i="9"/>
  <c r="CJ17" i="19" s="1"/>
  <c r="AG33" i="9"/>
  <c r="BC16" i="19" s="1"/>
  <c r="BU30" i="9"/>
  <c r="CQ13" i="19" s="1"/>
  <c r="CE29" i="9"/>
  <c r="AO25" i="9"/>
  <c r="AF26" i="9"/>
  <c r="CB28" i="9"/>
  <c r="CX11" i="19" s="1"/>
  <c r="CB31" i="9"/>
  <c r="CX14" i="19" s="1"/>
  <c r="AJ22" i="9"/>
  <c r="BS24" i="9"/>
  <c r="CO7" i="19" s="1"/>
  <c r="Y37" i="9"/>
  <c r="AU20" i="19" s="1"/>
  <c r="BV38" i="9"/>
  <c r="CE36" i="9"/>
  <c r="AO31" i="9"/>
  <c r="BC36" i="9"/>
  <c r="BY19" i="19" s="1"/>
  <c r="M31" i="9"/>
  <c r="AI14" i="19" s="1"/>
  <c r="I32" i="9"/>
  <c r="AE15" i="19" s="1"/>
  <c r="BB31" i="9"/>
  <c r="BX14" i="19" s="1"/>
  <c r="Q32" i="9"/>
  <c r="AM15" i="19" s="1"/>
  <c r="BF31" i="9"/>
  <c r="CD32" i="9"/>
  <c r="H27" i="9"/>
  <c r="CN32" i="9"/>
  <c r="DJ15" i="19" s="1"/>
  <c r="AW27" i="9"/>
  <c r="BS10" i="19" s="1"/>
  <c r="BZ28" i="9"/>
  <c r="CV11" i="19" s="1"/>
  <c r="BX23" i="9"/>
  <c r="M38" i="9"/>
  <c r="AI21" i="19" s="1"/>
  <c r="CD34" i="9"/>
  <c r="G32" i="9"/>
  <c r="S27" i="9"/>
  <c r="AO10" i="19" s="1"/>
  <c r="BR32" i="9"/>
  <c r="CN15" i="19" s="1"/>
  <c r="AV27" i="9"/>
  <c r="BR10" i="19" s="1"/>
  <c r="AG28" i="9"/>
  <c r="BC11" i="19" s="1"/>
  <c r="BQ27" i="9"/>
  <c r="CM10" i="19" s="1"/>
  <c r="AO28" i="9"/>
  <c r="BK11" i="19" s="1"/>
  <c r="BU27" i="9"/>
  <c r="F28" i="9"/>
  <c r="AN23" i="9"/>
  <c r="O28" i="9"/>
  <c r="AK11" i="19" s="1"/>
  <c r="AM23" i="9"/>
  <c r="CO24" i="9"/>
  <c r="DK7" i="19" s="1"/>
  <c r="CG38" i="9"/>
  <c r="DC21" i="19" s="1"/>
  <c r="CC37" i="9"/>
  <c r="CY20" i="19" s="1"/>
  <c r="AC34" i="9"/>
  <c r="V28" i="9"/>
  <c r="AY23" i="9"/>
  <c r="BT28" i="9"/>
  <c r="CP11" i="19" s="1"/>
  <c r="CB23" i="9"/>
  <c r="AI28" i="9"/>
  <c r="BE11" i="19" s="1"/>
  <c r="CA23" i="9"/>
  <c r="AM28" i="9"/>
  <c r="BI11" i="19" s="1"/>
  <c r="CJ23" i="9"/>
  <c r="AG24" i="9"/>
  <c r="AL23" i="9"/>
  <c r="AD24" i="9"/>
  <c r="AZ7" i="19" s="1"/>
  <c r="AZ26" i="9"/>
  <c r="BV9" i="19" s="1"/>
  <c r="BB39" i="9"/>
  <c r="BX22" i="19" s="1"/>
  <c r="T34" i="9"/>
  <c r="AP17" i="19" s="1"/>
  <c r="CF37" i="9"/>
  <c r="DB20" i="19" s="1"/>
  <c r="AR30" i="9"/>
  <c r="BM24" i="9"/>
  <c r="CI7" i="19" s="1"/>
  <c r="CI23" i="9"/>
  <c r="I24" i="9"/>
  <c r="AE7" i="19" s="1"/>
  <c r="BF23" i="9"/>
  <c r="AX24" i="9"/>
  <c r="BT7" i="19" s="1"/>
  <c r="CG39" i="9"/>
  <c r="DC22" i="19" s="1"/>
  <c r="BB24" i="9"/>
  <c r="BX7" i="19" s="1"/>
  <c r="AT26" i="9"/>
  <c r="S39" i="9"/>
  <c r="CB26" i="9"/>
  <c r="I39" i="9"/>
  <c r="AE22" i="19" s="1"/>
  <c r="AH22" i="9"/>
  <c r="AM35" i="9"/>
  <c r="BI18" i="19" s="1"/>
  <c r="BK30" i="9"/>
  <c r="CG13" i="19" s="1"/>
  <c r="H33" i="9"/>
  <c r="AD16" i="19" s="1"/>
  <c r="BI26" i="9"/>
  <c r="O39" i="9"/>
  <c r="CI26" i="9"/>
  <c r="W39" i="9"/>
  <c r="AO26" i="9"/>
  <c r="BK9" i="19" s="1"/>
  <c r="AC39" i="9"/>
  <c r="AY22" i="19" s="1"/>
  <c r="M26" i="9"/>
  <c r="AI9" i="19" s="1"/>
  <c r="AG39" i="9"/>
  <c r="BC22" i="19" s="1"/>
  <c r="BZ22" i="9"/>
  <c r="BT39" i="9"/>
  <c r="CM22" i="9"/>
  <c r="AA35" i="9"/>
  <c r="AW18" i="19" s="1"/>
  <c r="BE36" i="9"/>
  <c r="CA19" i="19" s="1"/>
  <c r="AX35" i="9"/>
  <c r="BT18" i="19" s="1"/>
  <c r="AC26" i="9"/>
  <c r="AY9" i="19" s="1"/>
  <c r="AC25" i="9"/>
  <c r="AY8" i="19" s="1"/>
  <c r="I38" i="9"/>
  <c r="BF22" i="9"/>
  <c r="W24" i="9"/>
  <c r="AQ27" i="9"/>
  <c r="BM10" i="19" s="1"/>
  <c r="CP36" i="9"/>
  <c r="DL19" i="19" s="1"/>
  <c r="L35" i="9"/>
  <c r="AH18" i="19" s="1"/>
  <c r="AB37" i="9"/>
  <c r="AX20" i="19" s="1"/>
  <c r="BF30" i="9"/>
  <c r="CB13" i="19" s="1"/>
  <c r="CF33" i="9"/>
  <c r="CA22" i="9"/>
  <c r="AH25" i="9"/>
  <c r="Y27" i="9"/>
  <c r="AU10" i="19" s="1"/>
  <c r="Z38" i="9"/>
  <c r="AV21" i="19" s="1"/>
  <c r="BN37" i="9"/>
  <c r="CJ20" i="19" s="1"/>
  <c r="AY30" i="9"/>
  <c r="BU13" i="19" s="1"/>
  <c r="AJ33" i="9"/>
  <c r="BF16" i="19" s="1"/>
  <c r="AT33" i="9"/>
  <c r="BS27" i="9"/>
  <c r="BX36" i="9"/>
  <c r="CT19" i="19" s="1"/>
  <c r="BG24" i="9"/>
  <c r="CC7" i="19" s="1"/>
  <c r="AX27" i="9"/>
  <c r="BT10" i="19" s="1"/>
  <c r="CM32" i="9"/>
  <c r="DI15" i="19" s="1"/>
  <c r="AO30" i="9"/>
  <c r="BK13" i="19" s="1"/>
  <c r="AY29" i="9"/>
  <c r="BU12" i="19" s="1"/>
  <c r="BR25" i="9"/>
  <c r="CG30" i="9"/>
  <c r="DC13" i="19" s="1"/>
  <c r="P28" i="9"/>
  <c r="AL11" i="19" s="1"/>
  <c r="P31" i="9"/>
  <c r="AL14" i="19" s="1"/>
  <c r="AY22" i="9"/>
  <c r="AM24" i="9"/>
  <c r="BI7" i="19" s="1"/>
  <c r="U29" i="9"/>
  <c r="AQ12" i="19" s="1"/>
  <c r="AS24" i="9"/>
  <c r="BO7" i="19" s="1"/>
  <c r="W25" i="9"/>
  <c r="BM29" i="9"/>
  <c r="AZ38" i="9"/>
  <c r="AG37" i="9"/>
  <c r="BC20" i="19" s="1"/>
  <c r="Q34" i="9"/>
  <c r="AM17" i="19" s="1"/>
  <c r="F29" i="9"/>
  <c r="AB12" i="19" s="1"/>
  <c r="AW22" i="9"/>
  <c r="AG25" i="9"/>
  <c r="BC8" i="19" s="1"/>
  <c r="BO34" i="9"/>
  <c r="X36" i="9"/>
  <c r="CA39" i="9"/>
  <c r="K23" i="9"/>
  <c r="BD32" i="9"/>
  <c r="CD35" i="9"/>
  <c r="CZ18" i="19" s="1"/>
  <c r="CM38" i="9"/>
  <c r="DI21" i="19" s="1"/>
  <c r="BU38" i="9"/>
  <c r="CQ21" i="19" s="1"/>
  <c r="BN32" i="9"/>
  <c r="AN27" i="9"/>
  <c r="AL32" i="9"/>
  <c r="CA27" i="9"/>
  <c r="CW10" i="19" s="1"/>
  <c r="CA32" i="9"/>
  <c r="CW15" i="19" s="1"/>
  <c r="AK27" i="9"/>
  <c r="BG10" i="19" s="1"/>
  <c r="CE32" i="9"/>
  <c r="DA15" i="19" s="1"/>
  <c r="AO27" i="9"/>
  <c r="BK10" i="19" s="1"/>
  <c r="AF28" i="9"/>
  <c r="CD27" i="9"/>
  <c r="BV28" i="9"/>
  <c r="BP23" i="9"/>
  <c r="AB24" i="9"/>
  <c r="AX7" i="19" s="1"/>
  <c r="CG36" i="9"/>
  <c r="DC19" i="19" s="1"/>
  <c r="AS37" i="9"/>
  <c r="BO20" i="19" s="1"/>
  <c r="CK34" i="9"/>
  <c r="DG17" i="19" s="1"/>
  <c r="BL28" i="9"/>
  <c r="BT23" i="9"/>
  <c r="H28" i="9"/>
  <c r="P23" i="9"/>
  <c r="CQ28" i="9"/>
  <c r="DM11" i="19" s="1"/>
  <c r="O23" i="9"/>
  <c r="G28" i="9"/>
  <c r="AC11" i="19" s="1"/>
  <c r="W23" i="9"/>
  <c r="AS6" i="19" s="1"/>
  <c r="BD24" i="9"/>
  <c r="F23" i="9"/>
  <c r="CF24" i="9"/>
  <c r="T26" i="9"/>
  <c r="AP9" i="19" s="1"/>
  <c r="P39" i="9"/>
  <c r="AL22" i="19" s="1"/>
  <c r="BG34" i="9"/>
  <c r="CC17" i="19" s="1"/>
  <c r="AZ37" i="9"/>
  <c r="BV20" i="19" s="1"/>
  <c r="L30" i="9"/>
  <c r="AH13" i="19" s="1"/>
  <c r="CK24" i="9"/>
  <c r="BB23" i="9"/>
  <c r="AF24" i="9"/>
  <c r="Z23" i="9"/>
  <c r="AV6" i="19" s="1"/>
  <c r="R24" i="9"/>
  <c r="AN7" i="19" s="1"/>
  <c r="CG22" i="9"/>
  <c r="DC5" i="19" s="1"/>
  <c r="V24" i="9"/>
  <c r="AR7" i="19" s="1"/>
  <c r="BW26" i="9"/>
  <c r="CS9" i="19" s="1"/>
  <c r="CR24" i="9"/>
  <c r="AV26" i="9"/>
  <c r="AT39" i="9"/>
  <c r="BK22" i="9"/>
  <c r="CP39" i="9"/>
  <c r="DL22" i="19" s="1"/>
  <c r="CQ30" i="9"/>
  <c r="DM13" i="19" s="1"/>
  <c r="BO33" i="9"/>
  <c r="CK16" i="19" s="1"/>
  <c r="X26" i="9"/>
  <c r="AT9" i="19" s="1"/>
  <c r="G39" i="9"/>
  <c r="V26" i="9"/>
  <c r="CE24" i="9"/>
  <c r="I26" i="9"/>
  <c r="AE9" i="19" s="1"/>
  <c r="CI39" i="9"/>
  <c r="DE22" i="19" s="1"/>
  <c r="BT26" i="9"/>
  <c r="CP9" i="19" s="1"/>
  <c r="CQ39" i="9"/>
  <c r="DM22" i="19" s="1"/>
  <c r="N22" i="9"/>
  <c r="CM39" i="9"/>
  <c r="Z22" i="9"/>
  <c r="G35" i="9"/>
  <c r="BP36" i="9"/>
  <c r="CL19" i="19" s="1"/>
  <c r="R35" i="9"/>
  <c r="AN18" i="19" s="1"/>
  <c r="AE26" i="9"/>
  <c r="BA9" i="19" s="1"/>
  <c r="BQ29" i="9"/>
  <c r="CM12" i="19" s="1"/>
  <c r="BC28" i="9"/>
  <c r="BY11" i="19" s="1"/>
  <c r="CK39" i="9"/>
  <c r="BB22" i="9"/>
  <c r="BH39" i="9"/>
  <c r="X22" i="9"/>
  <c r="CA35" i="9"/>
  <c r="CW18" i="19" s="1"/>
  <c r="BV22" i="9"/>
  <c r="K35" i="9"/>
  <c r="AG18" i="19" s="1"/>
  <c r="BQ22" i="9"/>
  <c r="E35" i="9"/>
  <c r="AW36" i="9"/>
  <c r="AT35" i="9"/>
  <c r="BW36" i="9"/>
  <c r="CS19" i="19" s="1"/>
  <c r="AG31" i="9"/>
  <c r="BC14" i="19" s="1"/>
  <c r="AJ24" i="9"/>
  <c r="BF7" i="19" s="1"/>
  <c r="AR25" i="9"/>
  <c r="BN8" i="19" s="1"/>
  <c r="Q30" i="9"/>
  <c r="AM13" i="19" s="1"/>
  <c r="AR32" i="9"/>
  <c r="P35" i="9"/>
  <c r="AR26" i="9"/>
  <c r="J28" i="9"/>
  <c r="AF11" i="19" s="1"/>
  <c r="AL31" i="9"/>
  <c r="BH14" i="19" s="1"/>
  <c r="K33" i="9"/>
  <c r="AG16" i="19" s="1"/>
  <c r="AP26" i="9"/>
  <c r="BL9" i="19" s="1"/>
  <c r="BO29" i="9"/>
  <c r="CK12" i="19" s="1"/>
  <c r="AX39" i="9"/>
  <c r="CN25" i="9"/>
  <c r="BV25" i="9"/>
  <c r="BI38" i="9"/>
  <c r="CE21" i="19" s="1"/>
  <c r="CI33" i="9"/>
  <c r="I30" i="9"/>
  <c r="AE13" i="19" s="1"/>
  <c r="S29" i="9"/>
  <c r="AO12" i="19" s="1"/>
  <c r="F25" i="9"/>
  <c r="AB8" i="19" s="1"/>
  <c r="CG27" i="9"/>
  <c r="DC10" i="19" s="1"/>
  <c r="AU32" i="9"/>
  <c r="BR35" i="9"/>
  <c r="CH26" i="9"/>
  <c r="DD9" i="19" s="1"/>
  <c r="AW24" i="9"/>
  <c r="BS7" i="19" s="1"/>
  <c r="L22" i="9"/>
  <c r="BJ25" i="9"/>
  <c r="CF8" i="19" s="1"/>
  <c r="CR34" i="9"/>
  <c r="DN17" i="19" s="1"/>
  <c r="AB36" i="9"/>
  <c r="CJ24" i="9"/>
  <c r="AF23" i="9"/>
  <c r="BY32" i="9"/>
  <c r="CU15" i="19" s="1"/>
  <c r="AV35" i="9"/>
  <c r="BR18" i="19" s="1"/>
  <c r="CD25" i="9"/>
  <c r="CZ8" i="19" s="1"/>
  <c r="R23" i="9"/>
  <c r="CI38" i="9"/>
  <c r="DE21" i="19" s="1"/>
  <c r="CH30" i="9"/>
  <c r="BK34" i="9"/>
  <c r="AN37" i="9"/>
  <c r="CD30" i="9"/>
  <c r="CZ13" i="19" s="1"/>
  <c r="CA29" i="9"/>
  <c r="CW12" i="19" s="1"/>
  <c r="AW35" i="9"/>
  <c r="BS18" i="19" s="1"/>
  <c r="V38" i="9"/>
  <c r="AR21" i="19" s="1"/>
  <c r="G22" i="9"/>
  <c r="CL28" i="9"/>
  <c r="BT31" i="9"/>
  <c r="AU22" i="9"/>
  <c r="BL24" i="9"/>
  <c r="CH7" i="19" s="1"/>
  <c r="U27" i="9"/>
  <c r="AQ10" i="19" s="1"/>
  <c r="I37" i="9"/>
  <c r="AE20" i="19" s="1"/>
  <c r="BD34" i="9"/>
  <c r="BZ17" i="19" s="1"/>
  <c r="CP28" i="9"/>
  <c r="DL11" i="19" s="1"/>
  <c r="H23" i="9"/>
  <c r="AK28" i="9"/>
  <c r="BR27" i="9"/>
  <c r="BJ28" i="9"/>
  <c r="CF11" i="19" s="1"/>
  <c r="AR23" i="9"/>
  <c r="BN28" i="9"/>
  <c r="CJ11" i="19" s="1"/>
  <c r="AZ23" i="9"/>
  <c r="CH24" i="9"/>
  <c r="DD7" i="19" s="1"/>
  <c r="BM23" i="9"/>
  <c r="T24" i="9"/>
  <c r="CG29" i="9"/>
  <c r="DC12" i="19" s="1"/>
  <c r="AQ39" i="9"/>
  <c r="BM22" i="19" s="1"/>
  <c r="CJ34" i="9"/>
  <c r="DF17" i="19" s="1"/>
  <c r="T37" i="9"/>
  <c r="AP20" i="19" s="1"/>
  <c r="AP30" i="9"/>
  <c r="BL13" i="19" s="1"/>
  <c r="X24" i="9"/>
  <c r="AT7" i="19" s="1"/>
  <c r="V23" i="9"/>
  <c r="BI24" i="9"/>
  <c r="CH23" i="9"/>
  <c r="BH24" i="9"/>
  <c r="CD7" i="19" s="1"/>
  <c r="CG28" i="9"/>
  <c r="DC11" i="19" s="1"/>
  <c r="BP24" i="9"/>
  <c r="K26" i="9"/>
  <c r="AG9" i="19" s="1"/>
  <c r="BK24" i="9"/>
  <c r="CG7" i="19" s="1"/>
  <c r="P26" i="9"/>
  <c r="L39" i="9"/>
  <c r="CQ22" i="9"/>
  <c r="BI39" i="9"/>
  <c r="CE22" i="19" s="1"/>
  <c r="AD30" i="9"/>
  <c r="AZ13" i="19" s="1"/>
  <c r="AI33" i="9"/>
  <c r="BE16" i="19" s="1"/>
  <c r="AI26" i="9"/>
  <c r="BE9" i="19" s="1"/>
  <c r="CA24" i="9"/>
  <c r="CW7" i="19" s="1"/>
  <c r="AY26" i="9"/>
  <c r="AY24" i="9"/>
  <c r="BP26" i="9"/>
  <c r="AF39" i="9"/>
  <c r="BB22" i="19" s="1"/>
  <c r="AN26" i="9"/>
  <c r="BJ9" i="19" s="1"/>
  <c r="AJ39" i="9"/>
  <c r="BF22" i="19" s="1"/>
  <c r="AQ22" i="9"/>
  <c r="AH39" i="9"/>
  <c r="BD22" i="19" s="1"/>
  <c r="BC22" i="9"/>
  <c r="CL39" i="9"/>
  <c r="AZ36" i="9"/>
  <c r="BY35" i="9"/>
  <c r="CU18" i="19" s="1"/>
  <c r="BY30" i="9"/>
  <c r="CU13" i="19" s="1"/>
  <c r="E29" i="9"/>
  <c r="AA12" i="19" s="1"/>
  <c r="AZ28" i="9"/>
  <c r="BV11" i="19" s="1"/>
  <c r="BD39" i="9"/>
  <c r="BZ22" i="19" s="1"/>
  <c r="CE22" i="9"/>
  <c r="BN39" i="9"/>
  <c r="BN22" i="9"/>
  <c r="AE35" i="9"/>
  <c r="BA18" i="19" s="1"/>
  <c r="J22" i="9"/>
  <c r="BK35" i="9"/>
  <c r="CG18" i="19" s="1"/>
  <c r="AK22" i="9"/>
  <c r="AF35" i="9"/>
  <c r="BB18" i="19" s="1"/>
  <c r="BD36" i="9"/>
  <c r="N35" i="9"/>
  <c r="AQ36" i="9"/>
  <c r="CR31" i="9"/>
  <c r="DN14" i="19" s="1"/>
  <c r="BV36" i="9"/>
  <c r="CR19" i="19" s="1"/>
  <c r="AK25" i="9"/>
  <c r="BG8" i="19" s="1"/>
  <c r="AS23" i="9"/>
  <c r="U35" i="9"/>
  <c r="AQ18" i="19" s="1"/>
  <c r="BE22" i="9"/>
  <c r="BT35" i="9"/>
  <c r="Y36" i="9"/>
  <c r="AH35" i="9"/>
  <c r="BD18" i="19" s="1"/>
  <c r="AG36" i="9"/>
  <c r="BC19" i="19" s="1"/>
  <c r="AL35" i="9"/>
  <c r="BH18" i="19" s="1"/>
  <c r="BJ36" i="9"/>
  <c r="CF19" i="19" s="1"/>
  <c r="BO31" i="9"/>
  <c r="CK14" i="19" s="1"/>
  <c r="BS36" i="9"/>
  <c r="AC31" i="9"/>
  <c r="BF32" i="9"/>
  <c r="X27" i="9"/>
  <c r="AT10" i="19" s="1"/>
  <c r="E37" i="9"/>
  <c r="AA20" i="19" s="1"/>
  <c r="AF38" i="9"/>
  <c r="BB21" i="19" s="1"/>
  <c r="BS35" i="9"/>
  <c r="CO18" i="19" s="1"/>
  <c r="AZ24" i="9"/>
  <c r="BV7" i="19" s="1"/>
  <c r="AI27" i="9"/>
  <c r="AO36" i="9"/>
  <c r="F39" i="9"/>
  <c r="AT23" i="9"/>
  <c r="BU29" i="9"/>
  <c r="CQ12" i="19" s="1"/>
  <c r="BJ32" i="9"/>
  <c r="CF15" i="19" s="1"/>
  <c r="CQ25" i="9"/>
  <c r="DM8" i="19" s="1"/>
  <c r="J33" i="9"/>
  <c r="AF16" i="19" s="1"/>
  <c r="CA38" i="9"/>
  <c r="BC39" i="9"/>
  <c r="AR34" i="9"/>
  <c r="AF33" i="9"/>
  <c r="BB16" i="19" s="1"/>
  <c r="AL22" i="9"/>
  <c r="CP25" i="9"/>
  <c r="DL8" i="19" s="1"/>
  <c r="AO38" i="9"/>
  <c r="BK21" i="19" s="1"/>
  <c r="CL22" i="9"/>
  <c r="BC24" i="9"/>
  <c r="I27" i="9"/>
  <c r="M32" i="9"/>
  <c r="BX35" i="9"/>
  <c r="CT18" i="19" s="1"/>
  <c r="BM39" i="9"/>
  <c r="CI22" i="19" s="1"/>
  <c r="BZ38" i="9"/>
  <c r="CV21" i="19" s="1"/>
  <c r="CC30" i="9"/>
  <c r="CY13" i="19" s="1"/>
  <c r="Y28" i="9"/>
  <c r="AU11" i="19" s="1"/>
  <c r="H31" i="9"/>
  <c r="Q26" i="9"/>
  <c r="CP24" i="9"/>
  <c r="BO27" i="9"/>
  <c r="CK10" i="19" s="1"/>
  <c r="X25" i="9"/>
  <c r="AT8" i="19" s="1"/>
  <c r="BT38" i="9"/>
  <c r="CP21" i="19" s="1"/>
  <c r="BA38" i="9"/>
  <c r="BW21" i="19" s="1"/>
  <c r="BF37" i="9"/>
  <c r="CB20" i="19" s="1"/>
  <c r="AI30" i="9"/>
  <c r="W33" i="9"/>
  <c r="BN26" i="9"/>
  <c r="Y25" i="9"/>
  <c r="AU8" i="19" s="1"/>
  <c r="AR33" i="9"/>
  <c r="BN16" i="19" s="1"/>
  <c r="AK38" i="9"/>
  <c r="BG21" i="19" s="1"/>
  <c r="I36" i="9"/>
  <c r="AE19" i="19" s="1"/>
  <c r="AE39" i="9"/>
  <c r="BA22" i="19" s="1"/>
  <c r="CK23" i="9"/>
  <c r="BO36" i="9"/>
  <c r="CN35" i="9"/>
  <c r="W34" i="9"/>
  <c r="AS17" i="19" s="1"/>
  <c r="CA37" i="9"/>
  <c r="CW20" i="19" s="1"/>
  <c r="BS30" i="9"/>
  <c r="CO13" i="19" s="1"/>
  <c r="BA24" i="9"/>
  <c r="BW7" i="19" s="1"/>
  <c r="CC23" i="9"/>
  <c r="CR28" i="9"/>
  <c r="BA23" i="9"/>
  <c r="CC24" i="9"/>
  <c r="CQ23" i="9"/>
  <c r="CL24" i="9"/>
  <c r="CG33" i="9"/>
  <c r="DC16" i="19" s="1"/>
  <c r="AE24" i="9"/>
  <c r="BA7" i="19" s="1"/>
  <c r="BB26" i="9"/>
  <c r="BX9" i="19" s="1"/>
  <c r="AA39" i="9"/>
  <c r="AD22" i="9"/>
  <c r="CB39" i="9"/>
  <c r="BG30" i="9"/>
  <c r="CC13" i="19" s="1"/>
  <c r="CQ33" i="9"/>
  <c r="DM16" i="19" s="1"/>
  <c r="R26" i="9"/>
  <c r="AN9" i="19" s="1"/>
  <c r="AU24" i="9"/>
  <c r="BQ7" i="19" s="1"/>
  <c r="BV26" i="9"/>
  <c r="CR9" i="19" s="1"/>
  <c r="S24" i="9"/>
  <c r="AJ26" i="9"/>
  <c r="AY39" i="9"/>
  <c r="H26" i="9"/>
  <c r="AD9" i="19" s="1"/>
  <c r="CE39" i="9"/>
  <c r="DA22" i="19" s="1"/>
  <c r="CC26" i="9"/>
  <c r="CY9" i="19" s="1"/>
  <c r="CR39" i="9"/>
  <c r="DN22" i="19" s="1"/>
  <c r="CI22" i="9"/>
  <c r="BE39" i="9"/>
  <c r="BY22" i="9"/>
  <c r="AS35" i="9"/>
  <c r="BO18" i="19" s="1"/>
  <c r="AS30" i="9"/>
  <c r="BO13" i="19" s="1"/>
  <c r="AH29" i="9"/>
  <c r="BD12" i="19" s="1"/>
  <c r="CF32" i="9"/>
  <c r="DB15" i="19" s="1"/>
  <c r="BF39" i="9"/>
  <c r="CB22" i="19" s="1"/>
  <c r="S22" i="9"/>
  <c r="V39" i="9"/>
  <c r="CR22" i="9"/>
  <c r="BY39" i="9"/>
  <c r="AM22" i="9"/>
  <c r="CC39" i="9"/>
  <c r="CY22" i="19" s="1"/>
  <c r="E22" i="9"/>
  <c r="BH35" i="9"/>
  <c r="CD18" i="19" s="1"/>
  <c r="T36" i="9"/>
  <c r="AP19" i="19" s="1"/>
  <c r="BU35" i="9"/>
  <c r="CQ18" i="19" s="1"/>
  <c r="K36" i="9"/>
  <c r="AE31" i="9"/>
  <c r="BA22" i="9"/>
  <c r="BN25" i="9"/>
  <c r="CJ8" i="19" s="1"/>
  <c r="BJ27" i="9"/>
  <c r="CF10" i="19" s="1"/>
  <c r="BL35" i="9"/>
  <c r="CH18" i="19" s="1"/>
  <c r="Y22" i="9"/>
  <c r="H35" i="9"/>
  <c r="AF36" i="9"/>
  <c r="CP35" i="9"/>
  <c r="AN36" i="9"/>
  <c r="BJ19" i="19" s="1"/>
  <c r="F35" i="9"/>
  <c r="AB18" i="19" s="1"/>
  <c r="AD36" i="9"/>
  <c r="AZ19" i="19" s="1"/>
  <c r="CK31" i="9"/>
  <c r="DG14" i="19" s="1"/>
  <c r="AM36" i="9"/>
  <c r="BI19" i="19" s="1"/>
  <c r="CJ31" i="9"/>
  <c r="Z32" i="9"/>
  <c r="BC27" i="9"/>
  <c r="AM31" i="9"/>
  <c r="BI14" i="19" s="1"/>
  <c r="AV25" i="9"/>
  <c r="BR8" i="19" s="1"/>
  <c r="AT36" i="9"/>
  <c r="BP19" i="19" s="1"/>
  <c r="L31" i="9"/>
  <c r="AH14" i="19" s="1"/>
  <c r="R36" i="9"/>
  <c r="AN19" i="19" s="1"/>
  <c r="AQ31" i="9"/>
  <c r="BG36" i="9"/>
  <c r="Q31" i="9"/>
  <c r="BK36" i="9"/>
  <c r="CG19" i="19" s="1"/>
  <c r="U31" i="9"/>
  <c r="AQ14" i="19" s="1"/>
  <c r="CP32" i="9"/>
  <c r="DL15" i="19" s="1"/>
  <c r="BJ31" i="9"/>
  <c r="CF14" i="19" s="1"/>
  <c r="BB32" i="9"/>
  <c r="BX15" i="19" s="1"/>
  <c r="P27" i="9"/>
  <c r="BY28" i="9"/>
  <c r="CM27" i="9"/>
  <c r="DI10"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DA13" i="19"/>
  <c r="DA9" i="19"/>
  <c r="CS36" i="19"/>
  <c r="DA36" i="19"/>
  <c r="CS32" i="19"/>
  <c r="DA32" i="19"/>
  <c r="CS28" i="19"/>
  <c r="DA28" i="19"/>
  <c r="CS24" i="19"/>
  <c r="DA24" i="19"/>
  <c r="CS20" i="19"/>
  <c r="DA16" i="19"/>
  <c r="DA12" i="19"/>
  <c r="DA8" i="19"/>
  <c r="CS35" i="19"/>
  <c r="DA35" i="19"/>
  <c r="CS31" i="19"/>
  <c r="DA31" i="19"/>
  <c r="CS27" i="19"/>
  <c r="DA27" i="19"/>
  <c r="CS23" i="19"/>
  <c r="DA23" i="19"/>
  <c r="DA19" i="19"/>
  <c r="CS11" i="19"/>
  <c r="DA7" i="19"/>
  <c r="CS34" i="19"/>
  <c r="DA34" i="19"/>
  <c r="CS30" i="19"/>
  <c r="DA30" i="19"/>
  <c r="CS26" i="19"/>
  <c r="DA26" i="19"/>
  <c r="CS14" i="19"/>
  <c r="CS10" i="19"/>
  <c r="CQ37" i="19"/>
  <c r="CT37" i="19"/>
  <c r="CQ33" i="19"/>
  <c r="CT33" i="19"/>
  <c r="CQ29" i="19"/>
  <c r="CT29" i="19"/>
  <c r="CQ25" i="19"/>
  <c r="CT25" i="19"/>
  <c r="CT17" i="19"/>
  <c r="CQ9" i="19"/>
  <c r="CQ36" i="19"/>
  <c r="CT36" i="19"/>
  <c r="CQ32" i="19"/>
  <c r="CT32" i="19"/>
  <c r="CQ28" i="19"/>
  <c r="CT28" i="19"/>
  <c r="CQ24" i="19"/>
  <c r="CT24" i="19"/>
  <c r="CQ20" i="19"/>
  <c r="CT16" i="19"/>
  <c r="CQ35" i="19"/>
  <c r="CT35" i="19"/>
  <c r="CQ31" i="19"/>
  <c r="CT31" i="19"/>
  <c r="CQ27" i="19"/>
  <c r="CT27" i="19"/>
  <c r="CQ23" i="19"/>
  <c r="CT23" i="19"/>
  <c r="CQ19" i="19"/>
  <c r="CT15" i="19"/>
  <c r="CQ11" i="19"/>
  <c r="CQ34" i="19"/>
  <c r="CT34" i="19"/>
  <c r="CQ30" i="19"/>
  <c r="CT30" i="19"/>
  <c r="CQ26" i="19"/>
  <c r="CT26" i="19"/>
  <c r="CT22" i="19"/>
  <c r="CQ10" i="19"/>
  <c r="CT10" i="19"/>
  <c r="CE37" i="19"/>
  <c r="CI37" i="19"/>
  <c r="CE33" i="19"/>
  <c r="CI33" i="19"/>
  <c r="CE29" i="19"/>
  <c r="CI29" i="19"/>
  <c r="CE25" i="19"/>
  <c r="CI25" i="19"/>
  <c r="CI21" i="19"/>
  <c r="CE17" i="19"/>
  <c r="CI17" i="19"/>
  <c r="CE9" i="19"/>
  <c r="CE36" i="19"/>
  <c r="CI36" i="19"/>
  <c r="CE32" i="19"/>
  <c r="CI32" i="19"/>
  <c r="CE28" i="19"/>
  <c r="CI28" i="19"/>
  <c r="CE24" i="19"/>
  <c r="CI24" i="19"/>
  <c r="CI20" i="19"/>
  <c r="CI12" i="19"/>
  <c r="CE8" i="19"/>
  <c r="CE35" i="19"/>
  <c r="CI35" i="19"/>
  <c r="CE31" i="19"/>
  <c r="CI31" i="19"/>
  <c r="CE27" i="19"/>
  <c r="CI27" i="19"/>
  <c r="CE23" i="19"/>
  <c r="CI23" i="19"/>
  <c r="CI15" i="19"/>
  <c r="CE7" i="19"/>
  <c r="CE34" i="19"/>
  <c r="CI34" i="19"/>
  <c r="CE30" i="19"/>
  <c r="CI30" i="19"/>
  <c r="CE26" i="19"/>
  <c r="CI26" i="19"/>
  <c r="CE18" i="19"/>
  <c r="CE14" i="19"/>
  <c r="CI10" i="19"/>
  <c r="BL37" i="19"/>
  <c r="CF37" i="19"/>
  <c r="BL33" i="19"/>
  <c r="CF33" i="19"/>
  <c r="BL29" i="19"/>
  <c r="CF29" i="19"/>
  <c r="BL25" i="19"/>
  <c r="CF25" i="19"/>
  <c r="BL17" i="19"/>
  <c r="CF13" i="19"/>
  <c r="BL36" i="19"/>
  <c r="CF36" i="19"/>
  <c r="BL32" i="19"/>
  <c r="CF32" i="19"/>
  <c r="BL28" i="19"/>
  <c r="CF28" i="19"/>
  <c r="BL24" i="19"/>
  <c r="CF24" i="19"/>
  <c r="BL12" i="19"/>
  <c r="BL8" i="19"/>
  <c r="BL35" i="19"/>
  <c r="CF35" i="19"/>
  <c r="BL31" i="19"/>
  <c r="CF31" i="19"/>
  <c r="BL27" i="19"/>
  <c r="CF27" i="19"/>
  <c r="BL23" i="19"/>
  <c r="CF23" i="19"/>
  <c r="BL11" i="19"/>
  <c r="BL34" i="19"/>
  <c r="CF34" i="19"/>
  <c r="BL30" i="19"/>
  <c r="CF30" i="19"/>
  <c r="BL26" i="19"/>
  <c r="CF26" i="19"/>
  <c r="BL22" i="19"/>
  <c r="CF22" i="19"/>
  <c r="BL18" i="19"/>
  <c r="CF18" i="19"/>
  <c r="BL14" i="19"/>
  <c r="BL10" i="19"/>
  <c r="AZ3" i="19"/>
  <c r="BA37" i="19"/>
  <c r="AZ37" i="19"/>
  <c r="BA33" i="19"/>
  <c r="AZ33" i="19"/>
  <c r="BA29" i="19"/>
  <c r="AZ29" i="19"/>
  <c r="BA25" i="19"/>
  <c r="AZ25" i="19"/>
  <c r="BA21" i="19"/>
  <c r="AZ21" i="19"/>
  <c r="BA17" i="19"/>
  <c r="AZ5" i="19"/>
  <c r="BA36" i="19"/>
  <c r="AZ36" i="19"/>
  <c r="BA32" i="19"/>
  <c r="AZ32" i="19"/>
  <c r="BA28" i="19"/>
  <c r="AZ28" i="19"/>
  <c r="BA24" i="19"/>
  <c r="AZ24" i="19"/>
  <c r="BA16" i="19"/>
  <c r="AZ16" i="19"/>
  <c r="AZ12" i="19"/>
  <c r="BA8" i="19"/>
  <c r="AZ4" i="19"/>
  <c r="BA35" i="19"/>
  <c r="AZ35" i="19"/>
  <c r="BA31" i="19"/>
  <c r="AZ31" i="19"/>
  <c r="BA27" i="19"/>
  <c r="AZ27" i="19"/>
  <c r="BA23" i="19"/>
  <c r="AZ23" i="19"/>
  <c r="BA19" i="19"/>
  <c r="BA11" i="19"/>
  <c r="AZ11" i="19"/>
  <c r="BA34" i="19"/>
  <c r="AZ34" i="19"/>
  <c r="BA30" i="19"/>
  <c r="AZ30" i="19"/>
  <c r="BA26" i="19"/>
  <c r="AZ26" i="19"/>
  <c r="AZ22" i="19"/>
  <c r="BA14" i="19"/>
  <c r="AZ14" i="19"/>
  <c r="BA3" i="19"/>
  <c r="AF37" i="19"/>
  <c r="AE37" i="19"/>
  <c r="AF33" i="19"/>
  <c r="AE33" i="19"/>
  <c r="AF29" i="19"/>
  <c r="AE29" i="19"/>
  <c r="AF25" i="19"/>
  <c r="AE25" i="19"/>
  <c r="AF21" i="19"/>
  <c r="AE21" i="19"/>
  <c r="AF17" i="19"/>
  <c r="AF9" i="19"/>
  <c r="AF36" i="19"/>
  <c r="AE36" i="19"/>
  <c r="AF32" i="19"/>
  <c r="AE32" i="19"/>
  <c r="AF28" i="19"/>
  <c r="AE28" i="19"/>
  <c r="AF24" i="19"/>
  <c r="AE24" i="19"/>
  <c r="AF20" i="19"/>
  <c r="AF12" i="19"/>
  <c r="AF8" i="19"/>
  <c r="AE8" i="19"/>
  <c r="AF35" i="19"/>
  <c r="AE35" i="19"/>
  <c r="AF31" i="19"/>
  <c r="AE31" i="19"/>
  <c r="AF27" i="19"/>
  <c r="AE27" i="19"/>
  <c r="AF23" i="19"/>
  <c r="AE23" i="19"/>
  <c r="AF15" i="19"/>
  <c r="AF34" i="19"/>
  <c r="AE34" i="19"/>
  <c r="AF30" i="19"/>
  <c r="AE30" i="19"/>
  <c r="AF26" i="19"/>
  <c r="AE26" i="19"/>
  <c r="AE14" i="19"/>
  <c r="AF10" i="19"/>
  <c r="AE10" i="19"/>
  <c r="AH37" i="19"/>
  <c r="AG37" i="19"/>
  <c r="AH33" i="19"/>
  <c r="AG33" i="19"/>
  <c r="AH29" i="19"/>
  <c r="AG29" i="19"/>
  <c r="AH25" i="19"/>
  <c r="AG25" i="19"/>
  <c r="AG17" i="19"/>
  <c r="AG13" i="19"/>
  <c r="AH9" i="19"/>
  <c r="AH36" i="19"/>
  <c r="AG36" i="19"/>
  <c r="AH32" i="19"/>
  <c r="AG32" i="19"/>
  <c r="AH28" i="19"/>
  <c r="AG28" i="19"/>
  <c r="AH24" i="19"/>
  <c r="AG24" i="19"/>
  <c r="AG20" i="19"/>
  <c r="AG8" i="19"/>
  <c r="AH35" i="19"/>
  <c r="AG35" i="19"/>
  <c r="AH31" i="19"/>
  <c r="AG31" i="19"/>
  <c r="AH27" i="19"/>
  <c r="AG27" i="19"/>
  <c r="AH23" i="19"/>
  <c r="AG23" i="19"/>
  <c r="AH19" i="19"/>
  <c r="AG19" i="19"/>
  <c r="AH34" i="19"/>
  <c r="AG34" i="19"/>
  <c r="AH30" i="19"/>
  <c r="AG30" i="19"/>
  <c r="AH26" i="19"/>
  <c r="AG26" i="19"/>
  <c r="AH22" i="19"/>
  <c r="AJ37" i="19"/>
  <c r="AI37" i="19"/>
  <c r="AJ33" i="19"/>
  <c r="AI33" i="19"/>
  <c r="AJ29" i="19"/>
  <c r="AI29" i="19"/>
  <c r="AJ25" i="19"/>
  <c r="AI25" i="19"/>
  <c r="AI17" i="19"/>
  <c r="AI13" i="19"/>
  <c r="AJ36" i="19"/>
  <c r="AI36" i="19"/>
  <c r="AJ32" i="19"/>
  <c r="AI32" i="19"/>
  <c r="AJ28" i="19"/>
  <c r="AI28" i="19"/>
  <c r="AJ24" i="19"/>
  <c r="AI24" i="19"/>
  <c r="AI20" i="19"/>
  <c r="AI16" i="19"/>
  <c r="AJ12" i="19"/>
  <c r="AJ8" i="19"/>
  <c r="AI8" i="19"/>
  <c r="AJ35" i="19"/>
  <c r="AI35" i="19"/>
  <c r="AJ31" i="19"/>
  <c r="AI31" i="19"/>
  <c r="AJ27" i="19"/>
  <c r="AI27" i="19"/>
  <c r="AJ23" i="19"/>
  <c r="AI23" i="19"/>
  <c r="AI15" i="19"/>
  <c r="AJ11" i="19"/>
  <c r="AJ34" i="19"/>
  <c r="AI34" i="19"/>
  <c r="AJ30" i="19"/>
  <c r="AI30" i="19"/>
  <c r="AJ26" i="19"/>
  <c r="AI26" i="19"/>
  <c r="AJ18" i="19"/>
  <c r="AJ14" i="19"/>
  <c r="AJ10" i="19"/>
  <c r="AI10" i="19"/>
  <c r="AL37" i="19"/>
  <c r="AK37" i="19"/>
  <c r="AL33" i="19"/>
  <c r="AK33" i="19"/>
  <c r="AL29" i="19"/>
  <c r="AK29" i="19"/>
  <c r="AL25" i="19"/>
  <c r="AK25" i="19"/>
  <c r="AL17" i="19"/>
  <c r="AL9" i="19"/>
  <c r="AL36" i="19"/>
  <c r="AK36" i="19"/>
  <c r="AL32" i="19"/>
  <c r="AK32" i="19"/>
  <c r="AL28" i="19"/>
  <c r="AK28" i="19"/>
  <c r="AL24" i="19"/>
  <c r="AK24" i="19"/>
  <c r="AL20" i="19"/>
  <c r="AL16" i="19"/>
  <c r="AL35" i="19"/>
  <c r="AK35" i="19"/>
  <c r="AL31" i="19"/>
  <c r="AK31" i="19"/>
  <c r="AL27" i="19"/>
  <c r="AK27" i="19"/>
  <c r="AL23" i="19"/>
  <c r="AK23" i="19"/>
  <c r="AK19" i="19"/>
  <c r="AL15" i="19"/>
  <c r="AK15" i="19"/>
  <c r="AK7" i="19"/>
  <c r="AL34" i="19"/>
  <c r="AK34" i="19"/>
  <c r="AL30" i="19"/>
  <c r="AK30" i="19"/>
  <c r="AL26" i="19"/>
  <c r="AK26" i="19"/>
  <c r="AK22" i="19"/>
  <c r="AL18" i="19"/>
  <c r="AL10" i="19"/>
  <c r="AN37" i="19"/>
  <c r="AM37" i="19"/>
  <c r="AN33" i="19"/>
  <c r="AM33" i="19"/>
  <c r="AN29" i="19"/>
  <c r="AM29" i="19"/>
  <c r="AN25" i="19"/>
  <c r="AM25" i="19"/>
  <c r="AN13" i="19"/>
  <c r="AM9" i="19"/>
  <c r="AN36" i="19"/>
  <c r="AM36" i="19"/>
  <c r="AN32" i="19"/>
  <c r="AM32" i="19"/>
  <c r="AN28" i="19"/>
  <c r="AM28" i="19"/>
  <c r="AN24" i="19"/>
  <c r="AM24" i="19"/>
  <c r="AM20" i="19"/>
  <c r="AM16" i="19"/>
  <c r="AN8" i="19"/>
  <c r="AN35" i="19"/>
  <c r="AM35" i="19"/>
  <c r="AN31" i="19"/>
  <c r="AM31" i="19"/>
  <c r="AN27" i="19"/>
  <c r="AM27" i="19"/>
  <c r="AN23" i="19"/>
  <c r="AM23" i="19"/>
  <c r="AN34" i="19"/>
  <c r="AM34" i="19"/>
  <c r="AN30" i="19"/>
  <c r="AM30" i="19"/>
  <c r="AN26" i="19"/>
  <c r="AM26" i="19"/>
  <c r="AM18" i="19"/>
  <c r="AM14" i="19"/>
  <c r="AO37" i="19"/>
  <c r="AO33" i="19"/>
  <c r="AO29" i="19"/>
  <c r="AO25" i="19"/>
  <c r="AO21" i="19"/>
  <c r="AO13" i="19"/>
  <c r="AO36" i="19"/>
  <c r="AO32" i="19"/>
  <c r="AO28" i="19"/>
  <c r="AO24" i="19"/>
  <c r="AO20" i="19"/>
  <c r="AO16" i="19"/>
  <c r="AO35" i="19"/>
  <c r="AO31" i="19"/>
  <c r="AO27" i="19"/>
  <c r="AO23" i="19"/>
  <c r="AO15" i="19"/>
  <c r="AO7"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M22" i="19"/>
  <c r="CZ22" i="19"/>
  <c r="BR22" i="19"/>
  <c r="CD22" i="19"/>
  <c r="CX22" i="19"/>
  <c r="CU22" i="19"/>
  <c r="DB22" i="19"/>
  <c r="DI22" i="19"/>
  <c r="CC22" i="19"/>
  <c r="CV22" i="19"/>
  <c r="BH22" i="19"/>
  <c r="BT22" i="19"/>
  <c r="BY22" i="19"/>
  <c r="CW22" i="19"/>
  <c r="DG22" i="19"/>
  <c r="BO22" i="19"/>
  <c r="BU22" i="19"/>
  <c r="CA22" i="19"/>
  <c r="CJ22" i="19"/>
  <c r="CP22" i="19"/>
  <c r="DH22" i="19"/>
  <c r="DJ22" i="19"/>
  <c r="AX22" i="19"/>
  <c r="AP22" i="19"/>
  <c r="AT22" i="19"/>
  <c r="AA22" i="19"/>
  <c r="AW22" i="19"/>
  <c r="BE22" i="19"/>
  <c r="AR22" i="19"/>
  <c r="AQ22" i="19"/>
  <c r="AS22" i="19"/>
  <c r="AB22" i="19"/>
  <c r="AC22" i="19"/>
  <c r="AD22" i="19"/>
  <c r="AV22" i="19"/>
  <c r="BG18" i="19"/>
  <c r="BP18" i="19"/>
  <c r="BV18" i="19"/>
  <c r="DF18" i="19"/>
  <c r="BQ18" i="19"/>
  <c r="CK18" i="19"/>
  <c r="CP18" i="19"/>
  <c r="BW18" i="19"/>
  <c r="DB18" i="19"/>
  <c r="BX18" i="19"/>
  <c r="CN18" i="19"/>
  <c r="CV18" i="19"/>
  <c r="DE18" i="19"/>
  <c r="BF18" i="19"/>
  <c r="CA18" i="19"/>
  <c r="CJ18" i="19"/>
  <c r="DJ18" i="19"/>
  <c r="AP18" i="19"/>
  <c r="AT18" i="19"/>
  <c r="AA18" i="19"/>
  <c r="DL18" i="19"/>
  <c r="DM18" i="19"/>
  <c r="BC18" i="19"/>
  <c r="AY18" i="19"/>
  <c r="AD18" i="19"/>
  <c r="AV18" i="19"/>
  <c r="AC18" i="19"/>
  <c r="BR14" i="19"/>
  <c r="BU14" i="19"/>
  <c r="CO14" i="19"/>
  <c r="DD14" i="19"/>
  <c r="BG14" i="19"/>
  <c r="CN14" i="19"/>
  <c r="CZ14" i="19"/>
  <c r="BS14" i="19"/>
  <c r="BY14" i="19"/>
  <c r="CC14" i="19"/>
  <c r="DE14" i="19"/>
  <c r="BM14" i="19"/>
  <c r="CP14" i="19"/>
  <c r="CW14" i="19"/>
  <c r="DF14" i="19"/>
  <c r="BZ14" i="19"/>
  <c r="DI14" i="19"/>
  <c r="BK14" i="19"/>
  <c r="BV14" i="19"/>
  <c r="CB14" i="19"/>
  <c r="DJ14" i="19"/>
  <c r="BD14" i="19"/>
  <c r="AP14" i="19"/>
  <c r="AA14" i="19"/>
  <c r="DK14" i="19"/>
  <c r="AY14" i="19"/>
  <c r="BB14" i="19"/>
  <c r="AC14" i="19"/>
  <c r="AB14" i="19"/>
  <c r="AD14" i="19"/>
  <c r="AV14" i="19"/>
  <c r="BF10" i="19"/>
  <c r="BH10" i="19"/>
  <c r="BJ10" i="19"/>
  <c r="BN10" i="19"/>
  <c r="BU10" i="19"/>
  <c r="BX10" i="19"/>
  <c r="CD10" i="19"/>
  <c r="CO10" i="19"/>
  <c r="CX10" i="19"/>
  <c r="BW10" i="19"/>
  <c r="CH10" i="19"/>
  <c r="BV10" i="19"/>
  <c r="BZ10" i="19"/>
  <c r="CB10" i="19"/>
  <c r="CN10" i="19"/>
  <c r="DE10" i="19"/>
  <c r="DG10" i="19"/>
  <c r="BY10" i="19"/>
  <c r="CZ10" i="19"/>
  <c r="BI10" i="19"/>
  <c r="BQ10" i="19"/>
  <c r="AX10" i="19"/>
  <c r="BE10" i="19"/>
  <c r="DK10" i="19"/>
  <c r="DL10" i="19"/>
  <c r="BB10" i="19"/>
  <c r="DM10" i="19"/>
  <c r="AR10" i="19"/>
  <c r="AB10" i="19"/>
  <c r="AD10" i="19"/>
  <c r="AT6" i="19"/>
  <c r="AR6" i="19"/>
  <c r="AU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Q21" i="19"/>
  <c r="BZ21" i="19"/>
  <c r="CN21" i="19"/>
  <c r="CR21" i="19"/>
  <c r="CW21" i="19"/>
  <c r="DD21" i="19"/>
  <c r="BS21" i="19"/>
  <c r="CD21" i="19"/>
  <c r="BI21" i="19"/>
  <c r="CO21" i="19"/>
  <c r="CX21" i="19"/>
  <c r="CH21" i="19"/>
  <c r="DH21" i="19"/>
  <c r="BJ21" i="19"/>
  <c r="BR21" i="19"/>
  <c r="BV21" i="19"/>
  <c r="AW21" i="19"/>
  <c r="BC21" i="19"/>
  <c r="AP21" i="19"/>
  <c r="BD21" i="19"/>
  <c r="AX21" i="19"/>
  <c r="DL21" i="19"/>
  <c r="AU21" i="19"/>
  <c r="AA21" i="19"/>
  <c r="AS21" i="19"/>
  <c r="AC21" i="19"/>
  <c r="BM17" i="19"/>
  <c r="BT17" i="19"/>
  <c r="CR17" i="19"/>
  <c r="CW17" i="19"/>
  <c r="DB17" i="19"/>
  <c r="BX17" i="19"/>
  <c r="CH17" i="19"/>
  <c r="CZ17" i="19"/>
  <c r="DH17" i="19"/>
  <c r="BI17" i="19"/>
  <c r="BN17" i="19"/>
  <c r="BU17" i="19"/>
  <c r="CG17" i="19"/>
  <c r="CP17" i="19"/>
  <c r="BF17" i="19"/>
  <c r="BP17" i="19"/>
  <c r="CK17" i="19"/>
  <c r="DI17" i="19"/>
  <c r="BK17" i="19"/>
  <c r="BV17" i="19"/>
  <c r="CB17" i="19"/>
  <c r="CL17" i="19"/>
  <c r="CU17" i="19"/>
  <c r="DD17" i="19"/>
  <c r="BC17" i="19"/>
  <c r="AB17" i="19"/>
  <c r="DL17" i="19"/>
  <c r="BD17" i="19"/>
  <c r="BE17" i="19"/>
  <c r="AY17" i="19"/>
  <c r="BB17" i="19"/>
  <c r="AU17" i="19"/>
  <c r="AC17" i="19"/>
  <c r="AV17" i="19"/>
  <c r="AA17" i="19"/>
  <c r="CL13" i="19"/>
  <c r="CP13" i="19"/>
  <c r="DE13" i="19"/>
  <c r="BF13" i="19"/>
  <c r="BV13" i="19"/>
  <c r="BZ13" i="19"/>
  <c r="CD13" i="19"/>
  <c r="DF13" i="19"/>
  <c r="BN13" i="19"/>
  <c r="BT13" i="19"/>
  <c r="CW13" i="19"/>
  <c r="BW13" i="19"/>
  <c r="DB13" i="19"/>
  <c r="DD13" i="19"/>
  <c r="AW13" i="19"/>
  <c r="AP13" i="19"/>
  <c r="AT13" i="19"/>
  <c r="AB13" i="19"/>
  <c r="BE13" i="19"/>
  <c r="AD13" i="19"/>
  <c r="AU13" i="19"/>
  <c r="AA13" i="19"/>
  <c r="AC13" i="19"/>
  <c r="AV13" i="19"/>
  <c r="BM9" i="19"/>
  <c r="BQ9" i="19"/>
  <c r="BZ9" i="19"/>
  <c r="CJ9" i="19"/>
  <c r="CN9" i="19"/>
  <c r="BN9" i="19"/>
  <c r="CA9" i="19"/>
  <c r="CM9" i="19"/>
  <c r="CU9" i="19"/>
  <c r="DE9" i="19"/>
  <c r="DI9" i="19"/>
  <c r="BI9" i="19"/>
  <c r="BO9" i="19"/>
  <c r="BU9" i="19"/>
  <c r="CX9" i="19"/>
  <c r="DF9" i="19"/>
  <c r="BY9" i="19"/>
  <c r="CK9" i="19"/>
  <c r="CL9" i="19"/>
  <c r="BF9" i="19"/>
  <c r="BP9" i="19"/>
  <c r="BR9" i="19"/>
  <c r="CV9" i="19"/>
  <c r="DH9" i="19"/>
  <c r="DN9" i="19"/>
  <c r="BB9" i="19"/>
  <c r="DL9" i="19"/>
  <c r="BD9" i="19"/>
  <c r="AU9" i="19"/>
  <c r="AV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J20" i="19"/>
  <c r="BU20" i="19"/>
  <c r="BX20" i="19"/>
  <c r="CX20" i="19"/>
  <c r="DH20" i="19"/>
  <c r="BG20" i="19"/>
  <c r="BW20" i="19"/>
  <c r="CH20" i="19"/>
  <c r="CN20" i="19"/>
  <c r="CV20" i="19"/>
  <c r="CZ20" i="19"/>
  <c r="BI20" i="19"/>
  <c r="CG20" i="19"/>
  <c r="CP20" i="19"/>
  <c r="DF20" i="19"/>
  <c r="BP20" i="19"/>
  <c r="BK20" i="19"/>
  <c r="BS20" i="19"/>
  <c r="BY20" i="19"/>
  <c r="CC20" i="19"/>
  <c r="CM20" i="19"/>
  <c r="DE20" i="19"/>
  <c r="DL20" i="19"/>
  <c r="DM20" i="19"/>
  <c r="DN20" i="19"/>
  <c r="BE20" i="19"/>
  <c r="DK20" i="19"/>
  <c r="AR20" i="19"/>
  <c r="AS20" i="19"/>
  <c r="AD20" i="19"/>
  <c r="AV20" i="19"/>
  <c r="BH16" i="19"/>
  <c r="BX16" i="19"/>
  <c r="CA16" i="19"/>
  <c r="DD16" i="19"/>
  <c r="BS16" i="19"/>
  <c r="BV16" i="19"/>
  <c r="BI16" i="19"/>
  <c r="BO16" i="19"/>
  <c r="BT16" i="19"/>
  <c r="CP16" i="19"/>
  <c r="CW16" i="19"/>
  <c r="BP16" i="19"/>
  <c r="CJ16" i="19"/>
  <c r="BQ16" i="19"/>
  <c r="CL16" i="19"/>
  <c r="DB16" i="19"/>
  <c r="CN16" i="19"/>
  <c r="DE16" i="19"/>
  <c r="DL16" i="19"/>
  <c r="AP16" i="19"/>
  <c r="DN16" i="19"/>
  <c r="AR16" i="19"/>
  <c r="AA16" i="19"/>
  <c r="AV16" i="19"/>
  <c r="AS16" i="19"/>
  <c r="AB16" i="19"/>
  <c r="BG12" i="19"/>
  <c r="BP12" i="19"/>
  <c r="CZ12" i="19"/>
  <c r="DF12" i="19"/>
  <c r="BY12" i="19"/>
  <c r="CC12" i="19"/>
  <c r="CP12" i="19"/>
  <c r="DD12" i="19"/>
  <c r="DI12" i="19"/>
  <c r="CA12" i="19"/>
  <c r="DH12" i="19"/>
  <c r="BJ12" i="19"/>
  <c r="BR12" i="19"/>
  <c r="BS12" i="19"/>
  <c r="BX12" i="19"/>
  <c r="CN12" i="19"/>
  <c r="DE12" i="19"/>
  <c r="BT12" i="19"/>
  <c r="BZ12" i="19"/>
  <c r="CG12" i="19"/>
  <c r="CX12" i="19"/>
  <c r="AY12" i="19"/>
  <c r="DK12" i="19"/>
  <c r="AX12" i="19"/>
  <c r="BE12" i="19"/>
  <c r="AU12" i="19"/>
  <c r="AV12" i="19"/>
  <c r="BJ8" i="19"/>
  <c r="BU8" i="19"/>
  <c r="BX8" i="19"/>
  <c r="CD8" i="19"/>
  <c r="CK8" i="19"/>
  <c r="DD8" i="19"/>
  <c r="BI8" i="19"/>
  <c r="BQ8" i="19"/>
  <c r="CL8" i="19"/>
  <c r="CW8" i="19"/>
  <c r="DE8" i="19"/>
  <c r="CR8" i="19"/>
  <c r="BT8" i="19"/>
  <c r="BZ8" i="19"/>
  <c r="CP8" i="19"/>
  <c r="DG8" i="19"/>
  <c r="BK8" i="19"/>
  <c r="BW8" i="19"/>
  <c r="BM8" i="19"/>
  <c r="BY8" i="19"/>
  <c r="CN8" i="19"/>
  <c r="DF8" i="19"/>
  <c r="BS8" i="19"/>
  <c r="BB8" i="19"/>
  <c r="DN8" i="19"/>
  <c r="DJ8" i="19"/>
  <c r="AW8" i="19"/>
  <c r="BD8" i="19"/>
  <c r="DK8" i="19"/>
  <c r="BE8" i="19"/>
  <c r="AV8" i="19"/>
  <c r="AS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K19" i="19"/>
  <c r="BS19" i="19"/>
  <c r="DE19" i="19"/>
  <c r="BF19" i="19"/>
  <c r="BM19" i="19"/>
  <c r="BV19" i="19"/>
  <c r="BZ19" i="19"/>
  <c r="CD19" i="19"/>
  <c r="CM19" i="19"/>
  <c r="CZ19" i="19"/>
  <c r="DH19" i="19"/>
  <c r="BG19" i="19"/>
  <c r="CK19" i="19"/>
  <c r="DB19" i="19"/>
  <c r="BX19" i="19"/>
  <c r="CC19" i="19"/>
  <c r="BH19" i="19"/>
  <c r="CO19" i="19"/>
  <c r="DM19" i="19"/>
  <c r="AY19" i="19"/>
  <c r="AT19" i="19"/>
  <c r="AX19" i="19"/>
  <c r="BB19" i="19"/>
  <c r="DJ19" i="19"/>
  <c r="AW19" i="19"/>
  <c r="AD19" i="19"/>
  <c r="AU19" i="19"/>
  <c r="AS19" i="19"/>
  <c r="AV19" i="19"/>
  <c r="AQ19" i="19"/>
  <c r="AC19" i="19"/>
  <c r="BQ15" i="19"/>
  <c r="BW15" i="19"/>
  <c r="BZ15" i="19"/>
  <c r="CC15" i="19"/>
  <c r="CJ15" i="19"/>
  <c r="BH15" i="19"/>
  <c r="CB15" i="19"/>
  <c r="CP15" i="19"/>
  <c r="CV15" i="19"/>
  <c r="CY15" i="19"/>
  <c r="DE15" i="19"/>
  <c r="CR15" i="19"/>
  <c r="DF15" i="19"/>
  <c r="BS15" i="19"/>
  <c r="CD15" i="19"/>
  <c r="CM15" i="19"/>
  <c r="CZ15" i="19"/>
  <c r="DG15" i="19"/>
  <c r="BN15" i="19"/>
  <c r="CG15" i="19"/>
  <c r="CO15" i="19"/>
  <c r="DH15" i="19"/>
  <c r="CA15" i="19"/>
  <c r="CH15" i="19"/>
  <c r="DD15" i="19"/>
  <c r="DK15" i="19"/>
  <c r="AW15" i="19"/>
  <c r="BD15" i="19"/>
  <c r="AD15" i="19"/>
  <c r="AV15" i="19"/>
  <c r="AC15" i="19"/>
  <c r="BT11" i="19"/>
  <c r="BW11" i="19"/>
  <c r="BZ11" i="19"/>
  <c r="CC11" i="19"/>
  <c r="CR11" i="19"/>
  <c r="CW11" i="19"/>
  <c r="DB11" i="19"/>
  <c r="DG11" i="19"/>
  <c r="BG11" i="19"/>
  <c r="CH11" i="19"/>
  <c r="CO11" i="19"/>
  <c r="DH11" i="19"/>
  <c r="BR11" i="19"/>
  <c r="CB11" i="19"/>
  <c r="CU11" i="19"/>
  <c r="BH11" i="19"/>
  <c r="CD11" i="19"/>
  <c r="BU11" i="19"/>
  <c r="BF11" i="19"/>
  <c r="BP11" i="19"/>
  <c r="AY11" i="19"/>
  <c r="AP11" i="19"/>
  <c r="DN11" i="19"/>
  <c r="BB11" i="19"/>
  <c r="AD11" i="19"/>
  <c r="AS11" i="19"/>
  <c r="AA11" i="19"/>
  <c r="AQ11" i="19"/>
  <c r="AB11" i="19"/>
  <c r="AR11" i="19"/>
  <c r="BY7" i="19"/>
  <c r="CL7" i="19"/>
  <c r="CP7" i="19"/>
  <c r="CV7" i="19"/>
  <c r="CY7" i="19"/>
  <c r="DE7" i="19"/>
  <c r="BP7" i="19"/>
  <c r="CB7" i="19"/>
  <c r="CJ7" i="19"/>
  <c r="DB7" i="19"/>
  <c r="DH7" i="19"/>
  <c r="BG7" i="19"/>
  <c r="BR7" i="19"/>
  <c r="CA7" i="19"/>
  <c r="CK7" i="19"/>
  <c r="BM7" i="19"/>
  <c r="CN7" i="19"/>
  <c r="DF7" i="19"/>
  <c r="BZ7" i="19"/>
  <c r="DG7" i="19"/>
  <c r="BU7" i="19"/>
  <c r="BE7" i="19"/>
  <c r="AP7" i="19"/>
  <c r="DN7" i="19"/>
  <c r="DJ7" i="19"/>
  <c r="BB7" i="19"/>
  <c r="DL7" i="19"/>
  <c r="BC7" i="19"/>
  <c r="AD7" i="19"/>
  <c r="AU7" i="19"/>
  <c r="AB7" i="19"/>
  <c r="AQ7" i="19"/>
  <c r="AA7" i="19"/>
  <c r="AS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10" i="9"/>
  <c r="P8" i="9"/>
  <c r="L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K55" i="9"/>
  <c r="BM55" i="9"/>
  <c r="H248" i="14"/>
  <c r="F134" i="15"/>
  <c r="I400" i="14"/>
  <c r="BN55" i="9"/>
  <c r="H666" i="14"/>
  <c r="H324" i="14"/>
  <c r="BQ55" i="9"/>
  <c r="M55" i="9"/>
  <c r="BU55" i="9"/>
  <c r="G248" i="14"/>
  <c r="I134" i="15"/>
  <c r="G324" i="14"/>
  <c r="J134" i="15"/>
  <c r="AD55" i="9"/>
  <c r="AM55" i="9"/>
  <c r="H1882" i="22"/>
  <c r="J324" i="14"/>
  <c r="CA55" i="9"/>
  <c r="L55" i="9"/>
  <c r="Y55" i="9"/>
  <c r="H704" i="14"/>
  <c r="BK55" i="9"/>
  <c r="AC55" i="9"/>
  <c r="BR55" i="9"/>
  <c r="F96" i="14"/>
  <c r="H400" i="14"/>
  <c r="H362" i="14"/>
  <c r="Z55" i="9"/>
  <c r="I362" i="14"/>
  <c r="J172" i="14"/>
  <c r="AW55" i="9"/>
  <c r="CF55" i="9"/>
  <c r="AQ55" i="9"/>
  <c r="H628" i="14"/>
  <c r="I96" i="14"/>
  <c r="G362" i="14"/>
  <c r="F286" i="14"/>
  <c r="AU55" i="9"/>
  <c r="CM55" i="9"/>
  <c r="J1882" i="22"/>
  <c r="G134" i="15"/>
  <c r="AT55" i="9"/>
  <c r="BC55" i="9"/>
  <c r="G55" i="9"/>
  <c r="BA55" i="9"/>
  <c r="W55" i="9"/>
  <c r="AJ55" i="9"/>
  <c r="F210" i="14"/>
  <c r="CQ55" i="9"/>
  <c r="F666" i="14"/>
  <c r="Q55" i="9"/>
  <c r="J704" i="14"/>
  <c r="CB55" i="9"/>
  <c r="H96" i="14"/>
  <c r="T55" i="9"/>
  <c r="BV55" i="9"/>
  <c r="F704" i="14"/>
  <c r="G286" i="14"/>
  <c r="I628" i="14"/>
  <c r="J628" i="14"/>
  <c r="BX55" i="9"/>
  <c r="F324" i="14"/>
  <c r="H134" i="15"/>
  <c r="J514" i="14"/>
  <c r="K55" i="9"/>
  <c r="AP55" i="9"/>
  <c r="CC55" i="9"/>
  <c r="I55" i="9"/>
  <c r="U55" i="9"/>
  <c r="AF55" i="9"/>
  <c r="F362" i="14"/>
  <c r="AS55" i="9"/>
  <c r="O55" i="9"/>
  <c r="AL55" i="9"/>
  <c r="J248" i="14"/>
  <c r="G514" i="14"/>
  <c r="AE55" i="9"/>
  <c r="H172" i="14"/>
  <c r="CR55" i="9"/>
  <c r="I248" i="14"/>
  <c r="I286" i="14"/>
  <c r="J134" i="14"/>
  <c r="CG55" i="9"/>
  <c r="AB55" i="9"/>
  <c r="I324" i="14"/>
  <c r="F1692" i="21"/>
  <c r="G210" i="14"/>
  <c r="AV55" i="9"/>
  <c r="CP55" i="9"/>
  <c r="X55" i="9"/>
  <c r="AG55" i="9"/>
  <c r="F172" i="15"/>
  <c r="H172" i="15"/>
  <c r="I1882" i="22"/>
  <c r="BT55" i="9"/>
  <c r="BS55" i="9"/>
  <c r="I514" i="14"/>
  <c r="H286" i="14"/>
  <c r="F172" i="14"/>
  <c r="BG55" i="9"/>
  <c r="BO55" i="9"/>
  <c r="F134" i="14"/>
  <c r="G400" i="14"/>
  <c r="F1882" i="22"/>
  <c r="I704" i="14"/>
  <c r="CD55" i="9"/>
  <c r="H514" i="14"/>
  <c r="G1882" i="22"/>
  <c r="J96" i="14"/>
  <c r="S55" i="9"/>
  <c r="J362" i="14"/>
  <c r="AH55" i="9"/>
  <c r="BL55" i="9"/>
  <c r="CH55" i="9"/>
  <c r="BF55" i="9"/>
  <c r="BJ55" i="9"/>
  <c r="I666" i="14"/>
  <c r="J286" i="14"/>
  <c r="G1692" i="21"/>
  <c r="E55" i="9"/>
  <c r="CE55" i="9"/>
  <c r="G172" i="15"/>
  <c r="CJ55" i="9"/>
  <c r="BI55" i="9"/>
  <c r="BE55" i="9"/>
  <c r="AO55" i="9"/>
  <c r="G704" i="14"/>
  <c r="F628" i="14"/>
  <c r="I172" i="15"/>
  <c r="J210" i="14"/>
  <c r="AY55" i="9"/>
  <c r="G134" i="14"/>
  <c r="J172" i="15"/>
  <c r="AR55" i="9"/>
  <c r="CI55" i="9"/>
  <c r="J55" i="9"/>
  <c r="AZ55" i="9"/>
  <c r="I134" i="14"/>
  <c r="H210" i="14"/>
  <c r="G666" i="14"/>
  <c r="BZ55" i="9"/>
  <c r="BD55" i="9"/>
  <c r="F55" i="9"/>
  <c r="CO55" i="9"/>
  <c r="AX55" i="9"/>
  <c r="AN55" i="9"/>
  <c r="BP55" i="9"/>
  <c r="J666" i="14"/>
  <c r="F400" i="14"/>
  <c r="N55" i="9"/>
  <c r="G172" i="14"/>
  <c r="BY55" i="9"/>
  <c r="I172" i="14"/>
  <c r="F248" i="14"/>
  <c r="AA55" i="9"/>
  <c r="R55" i="9"/>
  <c r="J1692" i="21"/>
  <c r="H1692" i="21"/>
  <c r="H55" i="9"/>
  <c r="AI55" i="9"/>
  <c r="I1692" i="21"/>
  <c r="BW55" i="9"/>
  <c r="CN55" i="9"/>
  <c r="BH55" i="9"/>
  <c r="BB55" i="9"/>
  <c r="I210" i="14"/>
  <c r="H134" i="14"/>
  <c r="G628" i="14"/>
  <c r="J400" i="14"/>
  <c r="CL55" i="9"/>
  <c r="V55" i="9"/>
  <c r="F514" i="14"/>
  <c r="G96" i="14"/>
  <c r="P55" i="9"/>
  <c r="CK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578" i="22"/>
  <c r="F1844" i="22"/>
  <c r="H1350" i="21"/>
  <c r="I1540" i="22"/>
  <c r="H1122" i="22"/>
  <c r="F1616" i="21"/>
  <c r="G1008" i="22"/>
  <c r="H1616" i="21"/>
  <c r="J1122" i="22"/>
  <c r="I1654" i="21"/>
  <c r="H1540" i="22"/>
  <c r="J1426" i="22"/>
  <c r="I1578" i="22"/>
  <c r="H970" i="21"/>
  <c r="F1350" i="21"/>
  <c r="G1122" i="22"/>
  <c r="G970" i="22"/>
  <c r="H1008" i="22"/>
  <c r="I1844" i="22"/>
  <c r="J1844" i="22"/>
  <c r="J970" i="21"/>
  <c r="I970" i="22"/>
  <c r="J1540" i="22"/>
  <c r="J1654" i="21"/>
  <c r="H1578" i="22"/>
  <c r="G1616" i="21"/>
  <c r="J970" i="22"/>
  <c r="H1426" i="22"/>
  <c r="F1426" i="22"/>
  <c r="I1426" i="22"/>
  <c r="F1008" i="22"/>
  <c r="J1616" i="21"/>
  <c r="G1350" i="21"/>
  <c r="G970" i="21"/>
  <c r="G1578" i="22"/>
  <c r="I1122" i="22"/>
  <c r="H1844" i="22"/>
  <c r="J1008" i="22"/>
  <c r="F1122" i="22"/>
  <c r="G1540" i="22"/>
  <c r="G1426" i="22"/>
  <c r="I1008" i="22"/>
  <c r="F1540" i="22"/>
  <c r="J1350" i="21"/>
  <c r="H1654" i="21"/>
  <c r="H970" i="22"/>
  <c r="I1616" i="21"/>
  <c r="I970" i="21"/>
  <c r="G1654" i="21"/>
  <c r="F970" i="22"/>
  <c r="G1844" i="22"/>
  <c r="F1654" i="21"/>
  <c r="F970" i="21"/>
  <c r="I1350" i="21"/>
  <c r="F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72" i="22"/>
  <c r="G58" i="14"/>
  <c r="H1806" i="22"/>
  <c r="F1274" i="21"/>
  <c r="G666" i="21"/>
  <c r="J210" i="15"/>
  <c r="F20" i="15"/>
  <c r="I438" i="22"/>
  <c r="J58" i="13"/>
  <c r="F286" i="21"/>
  <c r="F552" i="22"/>
  <c r="G96" i="15"/>
  <c r="F20" i="13"/>
  <c r="J1502" i="22"/>
  <c r="H1046" i="21"/>
  <c r="H552" i="21"/>
  <c r="I1236" i="21"/>
  <c r="H780" i="22"/>
  <c r="I1274" i="22"/>
  <c r="H1198" i="22"/>
  <c r="J134" i="18"/>
  <c r="F780" i="22"/>
  <c r="J400" i="22"/>
  <c r="H1312" i="21"/>
  <c r="G818" i="22"/>
  <c r="J1274" i="21"/>
  <c r="I248" i="21"/>
  <c r="F1616" i="22"/>
  <c r="I780" i="21"/>
  <c r="H894" i="22"/>
  <c r="I856" i="22"/>
  <c r="F134" i="21"/>
  <c r="I1502" i="21"/>
  <c r="F20" i="18"/>
  <c r="H514" i="22"/>
  <c r="G894" i="21"/>
  <c r="F932" i="21"/>
  <c r="F514" i="22"/>
  <c r="F1008" i="21"/>
  <c r="J476" i="21"/>
  <c r="I1388" i="21"/>
  <c r="J932" i="21"/>
  <c r="G1730" i="22"/>
  <c r="G96" i="18"/>
  <c r="J1160" i="22"/>
  <c r="F590" i="14"/>
  <c r="G476" i="14"/>
  <c r="G704" i="21"/>
  <c r="F58" i="5"/>
  <c r="G514" i="21"/>
  <c r="F780" i="21"/>
  <c r="F96" i="22"/>
  <c r="G20" i="18"/>
  <c r="H552" i="14"/>
  <c r="H210" i="15"/>
  <c r="J1236" i="21"/>
  <c r="G1084" i="21"/>
  <c r="H134" i="22"/>
  <c r="H286" i="15"/>
  <c r="J1008" i="21"/>
  <c r="I590" i="14"/>
  <c r="J1502" i="21"/>
  <c r="I666" i="21"/>
  <c r="J476" i="14"/>
  <c r="J894" i="21"/>
  <c r="F818" i="21"/>
  <c r="I1464" i="22"/>
  <c r="J1464" i="21"/>
  <c r="I58" i="22"/>
  <c r="I1426" i="21"/>
  <c r="G438" i="22"/>
  <c r="H96" i="18"/>
  <c r="I1350" i="22"/>
  <c r="G590" i="22"/>
  <c r="I1122" i="21"/>
  <c r="G1274" i="21"/>
  <c r="I552" i="21"/>
  <c r="G96" i="5"/>
  <c r="G1768" i="22"/>
  <c r="H210" i="5"/>
  <c r="F628" i="21"/>
  <c r="I58" i="21"/>
  <c r="H666" i="21"/>
  <c r="G1236" i="21"/>
  <c r="I1160" i="22"/>
  <c r="I476" i="22"/>
  <c r="G58" i="15"/>
  <c r="F1236" i="21"/>
  <c r="H1008" i="21"/>
  <c r="F1046" i="22"/>
  <c r="J20" i="5"/>
  <c r="J248" i="22"/>
  <c r="F438" i="14"/>
  <c r="G1464" i="21"/>
  <c r="H96" i="13"/>
  <c r="H476" i="21"/>
  <c r="G248" i="15"/>
  <c r="H172" i="21"/>
  <c r="H742" i="22"/>
  <c r="H58" i="5"/>
  <c r="I96" i="13"/>
  <c r="H1388" i="21"/>
  <c r="I894" i="22"/>
  <c r="J210" i="21"/>
  <c r="J666" i="21"/>
  <c r="F552" i="14"/>
  <c r="H932" i="22"/>
  <c r="I210" i="21"/>
  <c r="I476" i="14"/>
  <c r="H1350" i="22"/>
  <c r="H476" i="14"/>
  <c r="I96" i="18"/>
  <c r="J742" i="21"/>
  <c r="I58" i="15"/>
  <c r="I1008" i="21"/>
  <c r="G932" i="22"/>
  <c r="G400" i="22"/>
  <c r="I134" i="21"/>
  <c r="H704" i="21"/>
  <c r="H932" i="21"/>
  <c r="H704" i="22"/>
  <c r="I96" i="15"/>
  <c r="G1578" i="21"/>
  <c r="H590" i="22"/>
  <c r="H1122" i="21"/>
  <c r="J324" i="15"/>
  <c r="F1654" i="22"/>
  <c r="J248" i="15"/>
  <c r="J1084" i="21"/>
  <c r="J742" i="22"/>
  <c r="G1198" i="21"/>
  <c r="F210" i="21"/>
  <c r="I552" i="22"/>
  <c r="F400" i="22"/>
  <c r="G172" i="22"/>
  <c r="I58" i="18"/>
  <c r="G400" i="21"/>
  <c r="I1654" i="22"/>
  <c r="J1122" i="21"/>
  <c r="H58" i="18"/>
  <c r="G20" i="21"/>
  <c r="F248" i="22"/>
  <c r="G96" i="22"/>
  <c r="H856" i="21"/>
  <c r="G324" i="15"/>
  <c r="I1730" i="22"/>
  <c r="G514" i="22"/>
  <c r="H58" i="15"/>
  <c r="H1502" i="22"/>
  <c r="J590" i="14"/>
  <c r="H400" i="21"/>
  <c r="H1540" i="21"/>
  <c r="J1388" i="21"/>
  <c r="J1578" i="21"/>
  <c r="J1692" i="22"/>
  <c r="J514" i="22"/>
  <c r="I1388" i="22"/>
  <c r="F476" i="14"/>
  <c r="H172" i="18"/>
  <c r="G20" i="15"/>
  <c r="H134" i="21"/>
  <c r="I96" i="5"/>
  <c r="H286" i="22"/>
  <c r="H20" i="18"/>
  <c r="F210" i="5"/>
  <c r="G1350" i="22"/>
  <c r="H362" i="21"/>
  <c r="F248" i="15"/>
  <c r="J514" i="21"/>
  <c r="I248" i="15"/>
  <c r="I134" i="22"/>
  <c r="J1426" i="21"/>
  <c r="H1046" i="22"/>
  <c r="I362" i="21"/>
  <c r="F1084" i="21"/>
  <c r="G210" i="22"/>
  <c r="I932" i="22"/>
  <c r="G666" i="22"/>
  <c r="F210" i="15"/>
  <c r="J590" i="21"/>
  <c r="I286" i="21"/>
  <c r="F1350" i="22"/>
  <c r="G58" i="21"/>
  <c r="I20" i="14"/>
  <c r="J1160" i="21"/>
  <c r="J134" i="22"/>
  <c r="J1616" i="22"/>
  <c r="F438" i="22"/>
  <c r="J20" i="13"/>
  <c r="H856" i="22"/>
  <c r="F1312" i="21"/>
  <c r="G856" i="21"/>
  <c r="F1464" i="22"/>
  <c r="G248" i="22"/>
  <c r="J1046" i="22"/>
  <c r="J628" i="21"/>
  <c r="F96" i="15"/>
  <c r="H1768" i="22"/>
  <c r="H324" i="21"/>
  <c r="H286" i="21"/>
  <c r="G96" i="13"/>
  <c r="I172" i="5"/>
  <c r="H1616" i="22"/>
  <c r="H1084" i="21"/>
  <c r="F172" i="22"/>
  <c r="I20" i="15"/>
  <c r="F1122" i="21"/>
  <c r="H1274" i="21"/>
  <c r="I666" i="22"/>
  <c r="F58" i="18"/>
  <c r="H96" i="15"/>
  <c r="F20" i="22"/>
  <c r="J210" i="22"/>
  <c r="J438" i="14"/>
  <c r="G780" i="22"/>
  <c r="G172" i="21"/>
  <c r="G210" i="15"/>
  <c r="I58" i="14"/>
  <c r="F742" i="22"/>
  <c r="F1502" i="22"/>
  <c r="I1084" i="21"/>
  <c r="F210" i="22"/>
  <c r="I1312" i="21"/>
  <c r="I1198" i="22"/>
  <c r="H248" i="22"/>
  <c r="J400" i="21"/>
  <c r="F58" i="15"/>
  <c r="F1426" i="21"/>
  <c r="I894" i="21"/>
  <c r="I96" i="21"/>
  <c r="I704" i="22"/>
  <c r="I134" i="5"/>
  <c r="J248" i="21"/>
  <c r="H172" i="5"/>
  <c r="H438" i="21"/>
  <c r="H58" i="21"/>
  <c r="G134" i="18"/>
  <c r="I590" i="21"/>
  <c r="I476" i="21"/>
  <c r="H438" i="22"/>
  <c r="H1160" i="21"/>
  <c r="G1274" i="22"/>
  <c r="I1312" i="22"/>
  <c r="J1730" i="22"/>
  <c r="H894" i="21"/>
  <c r="I818" i="22"/>
  <c r="I514" i="21"/>
  <c r="H20" i="21"/>
  <c r="F932" i="22"/>
  <c r="G58" i="22"/>
  <c r="F1312" i="22"/>
  <c r="F324" i="15"/>
  <c r="I1160" i="21"/>
  <c r="H324" i="15"/>
  <c r="G1312" i="22"/>
  <c r="J856" i="22"/>
  <c r="H248" i="21"/>
  <c r="G1122" i="21"/>
  <c r="J552" i="22"/>
  <c r="H210" i="22"/>
  <c r="H58" i="14"/>
  <c r="J324" i="22"/>
  <c r="J1046" i="21"/>
  <c r="J932" i="22"/>
  <c r="G1046" i="22"/>
  <c r="I20" i="18"/>
  <c r="J780" i="21"/>
  <c r="H210" i="21"/>
  <c r="I20" i="21"/>
  <c r="I438" i="14"/>
  <c r="J704" i="22"/>
  <c r="I742" i="22"/>
  <c r="J818" i="21"/>
  <c r="F1388" i="22"/>
  <c r="F1578" i="21"/>
  <c r="J628" i="22"/>
  <c r="I552" i="14"/>
  <c r="I58" i="13"/>
  <c r="J1464" i="22"/>
  <c r="F172" i="5"/>
  <c r="F894" i="21"/>
  <c r="I400" i="21"/>
  <c r="H666" i="22"/>
  <c r="F134" i="22"/>
  <c r="I514" i="22"/>
  <c r="I1578" i="21"/>
  <c r="G20" i="5"/>
  <c r="H1654" i="22"/>
  <c r="J1806" i="22"/>
  <c r="I286" i="22"/>
  <c r="J590" i="22"/>
  <c r="J172" i="22"/>
  <c r="J324" i="21"/>
  <c r="H324" i="22"/>
  <c r="H552" i="22"/>
  <c r="G1426" i="21"/>
  <c r="F856" i="22"/>
  <c r="F1198" i="22"/>
  <c r="J476" i="22"/>
  <c r="I1046" i="21"/>
  <c r="F324" i="22"/>
  <c r="J96" i="13"/>
  <c r="J96" i="15"/>
  <c r="F628" i="22"/>
  <c r="F1046" i="21"/>
  <c r="I1692" i="22"/>
  <c r="G134" i="5"/>
  <c r="F96" i="18"/>
  <c r="I1236" i="22"/>
  <c r="F476" i="22"/>
  <c r="J1198" i="21"/>
  <c r="I1806" i="22"/>
  <c r="I818" i="21"/>
  <c r="G742" i="21"/>
  <c r="F666" i="22"/>
  <c r="J362" i="21"/>
  <c r="G324" i="22"/>
  <c r="F286" i="22"/>
  <c r="I172" i="22"/>
  <c r="F666" i="21"/>
  <c r="G742" i="22"/>
  <c r="J96" i="18"/>
  <c r="F856" i="21"/>
  <c r="F1160" i="21"/>
  <c r="H1160" i="22"/>
  <c r="F96" i="5"/>
  <c r="J856" i="21"/>
  <c r="G20" i="22"/>
  <c r="F704" i="22"/>
  <c r="F1806" i="22"/>
  <c r="I20" i="13"/>
  <c r="J1540" i="21"/>
  <c r="F476" i="21"/>
  <c r="G1616" i="22"/>
  <c r="G210" i="21"/>
  <c r="H1198" i="21"/>
  <c r="F704" i="21"/>
  <c r="F894" i="22"/>
  <c r="F1540" i="21"/>
  <c r="G1008" i="21"/>
  <c r="I590" i="22"/>
  <c r="G476" i="21"/>
  <c r="J134" i="21"/>
  <c r="H438" i="14"/>
  <c r="H742" i="21"/>
  <c r="G1160" i="22"/>
  <c r="G590" i="21"/>
  <c r="G476" i="22"/>
  <c r="G856" i="22"/>
  <c r="H1730" i="22"/>
  <c r="G818" i="21"/>
  <c r="J20" i="21"/>
  <c r="G58" i="5"/>
  <c r="H1464" i="21"/>
  <c r="I172" i="21"/>
  <c r="J58" i="5"/>
  <c r="G1236" i="22"/>
  <c r="G1464" i="22"/>
  <c r="H1578" i="21"/>
  <c r="G172" i="18"/>
  <c r="J286" i="15"/>
  <c r="H20" i="22"/>
  <c r="G438" i="21"/>
  <c r="G248" i="21"/>
  <c r="F552" i="21"/>
  <c r="F590" i="21"/>
  <c r="J552" i="21"/>
  <c r="G1388" i="22"/>
  <c r="F1084" i="22"/>
  <c r="H1236" i="22"/>
  <c r="F400" i="21"/>
  <c r="G58" i="13"/>
  <c r="I1274" i="21"/>
  <c r="G324" i="21"/>
  <c r="G58" i="18"/>
  <c r="I362" i="22"/>
  <c r="H400" i="22"/>
  <c r="I324" i="22"/>
  <c r="G134" i="21"/>
  <c r="I324" i="21"/>
  <c r="J172" i="5"/>
  <c r="H134" i="5"/>
  <c r="I210" i="22"/>
  <c r="F286" i="15"/>
  <c r="I1616" i="22"/>
  <c r="I1768" i="22"/>
  <c r="F514" i="21"/>
  <c r="I324" i="15"/>
  <c r="G1160" i="21"/>
  <c r="J58" i="21"/>
  <c r="G1806" i="22"/>
  <c r="H1692" i="22"/>
  <c r="H20" i="15"/>
  <c r="F1502" i="21"/>
  <c r="F362" i="21"/>
  <c r="I628" i="22"/>
  <c r="H58" i="22"/>
  <c r="H96" i="5"/>
  <c r="F20" i="21"/>
  <c r="H780" i="21"/>
  <c r="H248" i="15"/>
  <c r="H1274" i="22"/>
  <c r="I248" i="22"/>
  <c r="J1236" i="22"/>
  <c r="I856" i="21"/>
  <c r="G780" i="21"/>
  <c r="F20" i="5"/>
  <c r="F20" i="14"/>
  <c r="F362" i="22"/>
  <c r="H818" i="21"/>
  <c r="I286" i="15"/>
  <c r="J704" i="21"/>
  <c r="G362" i="21"/>
  <c r="H20" i="5"/>
  <c r="H1236" i="21"/>
  <c r="F1160" i="22"/>
  <c r="J818" i="22"/>
  <c r="F818" i="22"/>
  <c r="G20" i="14"/>
  <c r="H1388" i="22"/>
  <c r="F172" i="21"/>
  <c r="H1464" i="22"/>
  <c r="G134" i="22"/>
  <c r="J20" i="14"/>
  <c r="J286" i="22"/>
  <c r="J780" i="22"/>
  <c r="H590" i="14"/>
  <c r="F1730" i="22"/>
  <c r="J286" i="21"/>
  <c r="F742" i="21"/>
  <c r="G1502" i="22"/>
  <c r="I400" i="22"/>
  <c r="I932" i="21"/>
  <c r="J1350" i="22"/>
  <c r="G438" i="14"/>
  <c r="F134" i="5"/>
  <c r="G1312" i="21"/>
  <c r="J362" i="22"/>
  <c r="G704" i="22"/>
  <c r="F58" i="14"/>
  <c r="I96" i="22"/>
  <c r="J894" i="22"/>
  <c r="H1084" i="22"/>
  <c r="J1768" i="22"/>
  <c r="G1198" i="22"/>
  <c r="F1274" i="22"/>
  <c r="G286" i="21"/>
  <c r="H818" i="22"/>
  <c r="G628" i="22"/>
  <c r="H1426" i="21"/>
  <c r="J58" i="15"/>
  <c r="J438" i="21"/>
  <c r="F1198" i="21"/>
  <c r="I628" i="21"/>
  <c r="J438" i="22"/>
  <c r="I210" i="15"/>
  <c r="F590" i="22"/>
  <c r="I438" i="21"/>
  <c r="J20" i="22"/>
  <c r="J58" i="18"/>
  <c r="J1312" i="21"/>
  <c r="F324" i="21"/>
  <c r="G932" i="21"/>
  <c r="H476" i="22"/>
  <c r="F1692" i="22"/>
  <c r="H96" i="22"/>
  <c r="I172" i="18"/>
  <c r="G552" i="14"/>
  <c r="J552" i="14"/>
  <c r="H628" i="21"/>
  <c r="I1540" i="21"/>
  <c r="I704" i="21"/>
  <c r="H134" i="18"/>
  <c r="G362" i="22"/>
  <c r="J20" i="15"/>
  <c r="G1084" i="22"/>
  <c r="G1502" i="21"/>
  <c r="I58" i="5"/>
  <c r="J134" i="5"/>
  <c r="G552" i="21"/>
  <c r="H590" i="21"/>
  <c r="J1654" i="22"/>
  <c r="F1464" i="21"/>
  <c r="G590" i="14"/>
  <c r="G552" i="22"/>
  <c r="F1388" i="21"/>
  <c r="J1312" i="22"/>
  <c r="I1502" i="22"/>
  <c r="G1388" i="21"/>
  <c r="J1084" i="22"/>
  <c r="I1464" i="21"/>
  <c r="J96" i="21"/>
  <c r="H362" i="22"/>
  <c r="J172" i="21"/>
  <c r="H1312" i="22"/>
  <c r="G96" i="21"/>
  <c r="I20" i="5"/>
  <c r="G172" i="5"/>
  <c r="F96" i="13"/>
  <c r="J58" i="22"/>
  <c r="I134" i="18"/>
  <c r="G628" i="21"/>
  <c r="F248" i="21"/>
  <c r="G1046" i="21"/>
  <c r="H1502" i="21"/>
  <c r="I210" i="5"/>
  <c r="H628" i="22"/>
  <c r="G210" i="5"/>
  <c r="J20" i="18"/>
  <c r="J96" i="22"/>
  <c r="F58" i="22"/>
  <c r="I742" i="21"/>
  <c r="G286" i="22"/>
  <c r="J210" i="5"/>
  <c r="J172" i="18"/>
  <c r="I1198" i="21"/>
  <c r="G1540" i="21"/>
  <c r="F172" i="18"/>
  <c r="I20" i="22"/>
  <c r="H96" i="21"/>
  <c r="G20" i="13"/>
  <c r="H514" i="21"/>
  <c r="F1768" i="22"/>
  <c r="F134" i="18"/>
  <c r="G1654" i="22"/>
  <c r="J666" i="22"/>
  <c r="F58" i="13"/>
  <c r="J96" i="5"/>
  <c r="F438" i="21"/>
  <c r="J1388" i="22"/>
  <c r="F58" i="21"/>
  <c r="I780" i="22"/>
  <c r="I1084" i="22"/>
  <c r="G1692" i="22"/>
  <c r="F1236" i="22"/>
  <c r="I1046" i="22"/>
  <c r="H20" i="13"/>
  <c r="H58" i="13"/>
  <c r="F96" i="21"/>
  <c r="J58" i="14"/>
  <c r="J1274" i="22"/>
  <c r="J1198" i="22"/>
  <c r="G286" i="15"/>
  <c r="H20" i="14"/>
  <c r="G894" i="22"/>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<sst xmlns="http://schemas.openxmlformats.org/spreadsheetml/2006/main" count="4104" uniqueCount="554">
  <si>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</si>
  <si>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</si>
  <si>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</si>
  <si>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</si>
  <si>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</si>
  <si>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</si>
  <si>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</si>
  <si>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</si>
  <si>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</si>
  <si>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</si>
  <si>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</si>
  <si>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</si>
  <si>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</si>
  <si>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</si>
  <si>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</si>
  <si>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</si>
  <si>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</si>
  <si>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</si>
  <si>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</si>
  <si>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</si>
  <si>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</si>
  <si>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</si>
  <si>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</si>
  <si>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</si>
  <si>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</si>
  <si>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</si>
  <si>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</si>
  <si>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</si>
  <si>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</si>
  <si>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</si>
  <si>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</si>
  <si>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</si>
  <si>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</si>
  <si>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</si>
  <si>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</si>
  <si>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</si>
  <si>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</si>
  <si>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</si>
  <si>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</si>
  <si>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</si>
  <si>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</si>
  <si>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</si>
  <si>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</si>
  <si>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</si>
  <si>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</si>
  <si>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</si>
  <si>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</si>
  <si>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</si>
  <si>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</si>
  <si>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</si>
  <si>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</si>
  <si>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</si>
  <si>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</si>
  <si>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</si>
  <si>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</si>
  <si>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</si>
  <si>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</si>
  <si>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</si>
  <si>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</si>
  <si>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</si>
  <si>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</si>
  <si>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</si>
  <si>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</si>
  <si>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</si>
  <si>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</si>
  <si>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</si>
  <si>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</si>
  <si>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</si>
  <si>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</si>
  <si>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</si>
  <si>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</si>
  <si>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</si>
  <si>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</si>
  <si>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</si>
  <si>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</si>
  <si>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</si>
  <si>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</si>
  <si>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</si>
  <si>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</si>
  <si>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</si>
  <si>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</si>
  <si>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</si>
  <si>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</si>
  <si>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</si>
  <si>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</si>
  <si>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</si>
  <si>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</si>
  <si>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</si>
  <si>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</si>
  <si>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</si>
  <si>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</si>
  <si>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</si>
  <si>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</si>
  <si>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</si>
  <si>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</si>
  <si>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</si>
  <si>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</si>
  <si>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</si>
  <si>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</si>
  <si>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</si>
  <si>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</si>
  <si>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</si>
  <si>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</si>
  <si>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</si>
  <si>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</si>
  <si>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</si>
  <si>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</si>
  <si>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</si>
  <si>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</si>
  <si>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</si>
  <si>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</si>
  <si>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</si>
  <si>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</si>
  <si>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</si>
  <si>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</si>
  <si>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</si>
  <si>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</si>
  <si>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</si>
  <si>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</si>
  <si>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</si>
  <si>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</si>
  <si>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</si>
  <si>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</si>
  <si>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</si>
  <si>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</si>
  <si>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</si>
  <si>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</si>
  <si>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</si>
  <si>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</si>
  <si>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</si>
  <si>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</si>
  <si>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</si>
  <si>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</si>
  <si>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</si>
  <si>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</si>
  <si>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</si>
  <si>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</si>
  <si>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</si>
  <si>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</si>
  <si>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</si>
  <si>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</si>
  <si>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</si>
  <si>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</si>
  <si>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</si>
  <si>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</si>
  <si>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</si>
  <si>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</si>
  <si>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</si>
  <si>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</si>
  <si>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</si>
  <si>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</si>
  <si>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</si>
  <si>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</si>
  <si>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</si>
  <si>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</si>
  <si>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</si>
  <si>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</si>
  <si>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</si>
  <si>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</si>
  <si>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</si>
  <si>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</si>
  <si>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</si>
  <si>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</si>
  <si>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</si>
  <si>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</si>
  <si>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</si>
  <si>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</si>
  <si>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</si>
  <si>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</si>
  <si>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</si>
  <si>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</si>
  <si>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</si>
  <si>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</si>
  <si>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</si>
  <si>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</si>
  <si>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</si>
  <si>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</si>
  <si>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</si>
  <si>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</si>
  <si>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</si>
  <si>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</si>
  <si>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</si>
  <si>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</si>
  <si>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</si>
  <si>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</si>
  <si>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</si>
  <si>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</si>
  <si>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</si>
  <si>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</si>
  <si>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</si>
  <si>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</si>
  <si>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</si>
  <si>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</si>
  <si>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</si>
  <si>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</si>
  <si>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</si>
  <si>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</si>
  <si>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</si>
  <si>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</si>
  <si>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</si>
  <si>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</si>
  <si>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</si>
  <si>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</si>
  <si>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</si>
  <si>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</si>
  <si>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</si>
  <si>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</si>
  <si>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</si>
  <si>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</si>
  <si>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</si>
  <si>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</si>
  <si>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</si>
  <si>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</si>
  <si>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</si>
  <si>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</si>
  <si>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</si>
  <si>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</si>
  <si>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</si>
  <si>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</si>
  <si>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</si>
  <si>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</si>
  <si>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</si>
  <si>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</si>
  <si>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</si>
  <si>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</si>
  <si>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</si>
  <si>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</si>
  <si>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</si>
  <si>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</si>
  <si>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</si>
  <si>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</si>
  <si>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</si>
  <si>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</si>
  <si>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</si>
  <si>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</si>
  <si>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</si>
  <si>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</si>
  <si>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</si>
  <si>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</si>
  <si>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</si>
  <si>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</si>
  <si>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</si>
  <si>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</si>
  <si>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</si>
  <si>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</si>
  <si>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</si>
  <si>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</si>
  <si>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</si>
  <si>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</si>
  <si>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</si>
  <si>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</si>
  <si>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</si>
  <si>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</si>
  <si>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</si>
  <si>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</si>
  <si>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</si>
  <si>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</si>
  <si>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</si>
  <si>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</si>
  <si>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</si>
  <si>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</si>
  <si>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</si>
  <si>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</si>
  <si>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</si>
  <si>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</si>
  <si>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</si>
  <si>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</si>
  <si>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</si>
  <si>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</si>
  <si>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</si>
  <si>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</si>
  <si>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</si>
  <si>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</si>
  <si>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</si>
  <si>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</si>
  <si>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</si>
  <si>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</si>
  <si>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</si>
  <si>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</si>
  <si>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</si>
  <si>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</si>
  <si>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</si>
  <si>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</si>
  <si>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</si>
  <si>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</si>
  <si>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</si>
  <si>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</si>
  <si>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</si>
  <si>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</si>
  <si>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</si>
  <si>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</si>
  <si>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</si>
  <si>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</si>
  <si>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</si>
  <si>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</si>
  <si>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</si>
  <si>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</si>
  <si>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</si>
  <si>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</si>
  <si>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</si>
  <si>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</si>
  <si>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</si>
  <si>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</si>
  <si>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</si>
  <si>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</si>
  <si>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</si>
  <si>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</si>
  <si>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</si>
  <si>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</si>
  <si>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</si>
  <si>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</si>
  <si>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</si>
  <si>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</si>
  <si>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</si>
  <si>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</si>
  <si>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</si>
  <si>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</si>
  <si>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</si>
  <si>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</si>
  <si>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</si>
  <si>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</si>
  <si>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</si>
  <si>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</si>
  <si>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</si>
  <si>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</si>
  <si>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</si>
  <si>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</si>
  <si>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</si>
  <si>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</si>
  <si>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</si>
  <si>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</si>
  <si>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</si>
  <si>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</si>
  <si>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</si>
  <si>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</si>
  <si>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</si>
  <si>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</si>
  <si>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</si>
  <si>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</si>
  <si>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</si>
  <si>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</si>
  <si>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</si>
  <si>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</si>
  <si>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</si>
  <si>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</si>
  <si>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</si>
  <si>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</si>
  <si>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</si>
  <si>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</si>
  <si>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</si>
  <si>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</si>
  <si>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</si>
  <si>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</si>
  <si>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</si>
  <si>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</si>
  <si>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</si>
  <si>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</si>
  <si>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</si>
  <si>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</si>
  <si>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</si>
  <si>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</si>
  <si>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</si>
  <si>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</si>
  <si>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</si>
  <si>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</si>
  <si>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</si>
  <si>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</si>
  <si>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</si>
  <si>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</si>
  <si>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</si>
  <si>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</si>
  <si>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</si>
  <si>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</si>
  <si>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</si>
  <si>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</si>
  <si>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</si>
  <si>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</si>
  <si>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</si>
  <si>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</si>
  <si>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</si>
  <si>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</si>
  <si>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</si>
  <si>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</si>
  <si>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</si>
  <si>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</si>
  <si>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</si>
  <si>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</si>
  <si>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</si>
  <si>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</si>
  <si>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</si>
  <si>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</si>
  <si>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</si>
  <si>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</si>
  <si>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</si>
  <si>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</si>
  <si>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</si>
  <si>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</si>
  <si>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</si>
  <si>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</si>
  <si>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</si>
  <si>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</si>
  <si>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</si>
  <si>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</si>
  <si>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</si>
  <si>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</si>
  <si>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</si>
  <si>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</si>
  <si>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</si>
  <si>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</si>
  <si>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</si>
  <si>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</si>
  <si>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</si>
  <si>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</si>
  <si>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</si>
  <si>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</si>
  <si>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</si>
  <si>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</si>
  <si>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</si>
  <si>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</si>
  <si>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</si>
  <si>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</si>
  <si>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</si>
  <si>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</si>
  <si>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</si>
  <si>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</si>
  <si>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</si>
  <si>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</si>
  <si>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</si>
  <si>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</si>
  <si>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</si>
  <si>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</si>
  <si>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</si>
  <si>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</si>
  <si>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</si>
  <si>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</si>
  <si>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</si>
  <si>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</si>
  <si>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</si>
  <si>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</si>
  <si>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</si>
  <si>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</si>
  <si>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</si>
  <si>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</si>
  <si>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</si>
  <si>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</si>
  <si>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</si>
  <si>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</si>
  <si>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</si>
  <si>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</si>
  <si>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</si>
  <si>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</si>
  <si>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</si>
  <si>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</si>
  <si>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</si>
  <si>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</si>
  <si>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</si>
  <si>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</si>
  <si>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</si>
  <si>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</si>
  <si>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</si>
  <si>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</si>
  <si>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</si>
  <si>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</si>
  <si>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</si>
  <si>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</si>
  <si>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</si>
  <si>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</si>
  <si>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</si>
  <si>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</si>
  <si>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</si>
  <si>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</si>
  <si>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</si>
  <si>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</si>
  <si>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</si>
  <si>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</si>
  <si>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</si>
  <si>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</si>
  <si>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</si>
  <si>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</si>
  <si>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</si>
  <si>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</si>
  <si>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</si>
  <si>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</si>
  <si>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</si>
  <si>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Sistema Operativo: Windows 11 Enterprise
Navegador: Google Chrome Versión 135.0.7049.86 (Build oficial) (64 bits)
Herramientas utilizadas: LightHouse, Siteimprove, HeadingsMap, Taba11y, Live editor for CSS, Less &amp; Sass (Magic CSS), Contraste Checker No Text</t>
  </si>
  <si>
    <t>PHP/Drupal</t>
  </si>
  <si>
    <t>Buscador</t>
  </si>
  <si>
    <t>Accesibilidad</t>
  </si>
  <si>
    <t>Home &gt; Accesibilidad</t>
  </si>
  <si>
    <t>https://www.comunidad.madrid/transparencia/derecho-acceso-informacion-publica</t>
  </si>
  <si>
    <t>https://www.comunidad.madrid/transparencia/servicios-procedimientos/cartas-servicios</t>
  </si>
  <si>
    <t>https://www.drupal.org/project/drupal/releases/7.0.0</t>
  </si>
  <si>
    <t>Portal de Transparecia</t>
  </si>
  <si>
    <t xml:space="preserve">https://www.comunidad.madrid/transparencia/	</t>
  </si>
  <si>
    <t> Plataforma web que centraliza y publica información pública para que los ciudadanos puedan acceder a ella de forma fácil y organizada.</t>
  </si>
  <si>
    <t>https://www.comunidad.madrid/transparencia/declaracion-accesibilidad</t>
  </si>
  <si>
    <t>https://www.comunidad.madrid/transparencia/aviso-legal</t>
  </si>
  <si>
    <t>Privacidad</t>
  </si>
  <si>
    <t>Aviso Legal</t>
  </si>
  <si>
    <t>https://www.comunidad.madrid/transparencia/privacidad</t>
  </si>
  <si>
    <t>https://www.comunidad.madrid/transparencia/</t>
  </si>
  <si>
    <t>https://www.comunidad.madrid/transparencia/buscar?t=</t>
  </si>
  <si>
    <t>Home &gt; Privacidad</t>
  </si>
  <si>
    <t>Home &gt; Aviso Legal</t>
  </si>
  <si>
    <t>Home &gt; Lupa (icono) &gt; Lupa (icono)</t>
  </si>
  <si>
    <t>https://www.comunidad.madrid/transparencia/contacto</t>
  </si>
  <si>
    <t>Home &gt; Lupa (icono) &gt; Lupa (icono) [Contacto]</t>
  </si>
  <si>
    <t>https://www.comunidad.madrid/transparencia/quien-aplica-ley</t>
  </si>
  <si>
    <t>https://www.comunidad.madrid/transparencia/instituciones-y-su-funcionamiento</t>
  </si>
  <si>
    <t>Home &gt; Entender la Transparencia &gt; A quién aplica la ley</t>
  </si>
  <si>
    <t>https://www.comunidad.madrid/transparencia/evaluando-transparencia</t>
  </si>
  <si>
    <t>Home &gt; Entender la Transparencia &gt; Las instituciones y su funcionamiento</t>
  </si>
  <si>
    <t>Home &gt; Entender la Transparencia &gt; Evaluando la transparencia</t>
  </si>
  <si>
    <t>https://www.comunidad.madrid/transparencia/organizacion-recursos/organizacion</t>
  </si>
  <si>
    <t>Home &gt; Organización y  Recursos &gt; Organización</t>
  </si>
  <si>
    <t>https://www.comunidad.madrid/transparencia/Informaci%C3%B3n-del-alto-cargo</t>
  </si>
  <si>
    <t>Home &gt; Organización y  Recursos &gt; Información del alto cargo</t>
  </si>
  <si>
    <t>Cartas  de servicios</t>
  </si>
  <si>
    <t>Home &gt; Servicios y Procedimientos  &gt; Cartas  de servicios</t>
  </si>
  <si>
    <t>Información del alto cargo</t>
  </si>
  <si>
    <t>Organización</t>
  </si>
  <si>
    <t>Evaluando la transparencia</t>
  </si>
  <si>
    <t>Las instituciones y su funcionamiento</t>
  </si>
  <si>
    <t>A quién aplica la ley</t>
  </si>
  <si>
    <t>Home &gt; Servicios y Procedimientos  &gt; Solicitar información pública</t>
  </si>
  <si>
    <t>Solicitar información pública</t>
  </si>
  <si>
    <t>Home &gt; Presupuestos, contratos y subvenciones &gt; Presupuestos</t>
  </si>
  <si>
    <t>Home &gt; Presupuestos, contratos y subvenciones &gt; Contratos</t>
  </si>
  <si>
    <t>Home &gt; Normativa y Planificación &gt; Consulta pública</t>
  </si>
  <si>
    <t>https://www.comunidad.madrid/transparencia/normativa-planificacion/consulta-publica</t>
  </si>
  <si>
    <t>Consulta pública</t>
  </si>
  <si>
    <t>https://www.comunidad.madrid/transparencia/normativa-planificacion/planes-programas</t>
  </si>
  <si>
    <t>Home &gt; Normativa y Planificación &gt; Planes y programas</t>
  </si>
  <si>
    <t>Home &gt; Lupa (icono) &gt; Lupa (icono) [Plan de Auditorias de Centros y Servicios Sanitarios de Gestión Indirecta 2015-2016]</t>
  </si>
  <si>
    <t>Plan de Auditorias de Centros y Servicios Sanitarios de Gestión Indirecta 2015-2016</t>
  </si>
  <si>
    <t>https://www.comunidad.madrid/transparencia/informacion-institucional/planes-programas/plan-auditorias-centros-y-servicios-sanitarios-gestion</t>
  </si>
  <si>
    <t>https://www.comunidad.madrid/transparencia/presupuestos</t>
  </si>
  <si>
    <t>https://www.comunidad.madrid/transparencia/contratos</t>
  </si>
  <si>
    <t>Planes y programas</t>
  </si>
  <si>
    <t>Contratos</t>
  </si>
  <si>
    <t>Presupuestos</t>
  </si>
  <si>
    <t>Home &gt; Reunión con Ayuntamiento de Brunete</t>
  </si>
  <si>
    <t>https://www.comunidad.madrid/transparencia/agenda/reunion-ayuntamiento-brunete-16</t>
  </si>
  <si>
    <t>Reunión con Ayuntamiento de Brunete</t>
  </si>
  <si>
    <t>https://www.comunidad.madrid/transparencia/persona/rafael-garcia-gonzalez-2</t>
  </si>
  <si>
    <t>Home &gt; Reunión con Ayuntamiento de Brunete &gt; Rafael García González</t>
  </si>
  <si>
    <t>Rafael García González</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</si>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</sst>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8" sqref="D19:D3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20</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Reunión con Ayuntamiento de Brunete</v>
      </c>
      <c r="C20" s="85" t="str" cm="1">
        <f t="array" ref="C20">IFERROR(INDEX('03.Muestra'!$F$8:$F$42,SMALL(IF("Página Web"='03.Muestra'!$D$8:$D$42,ROW('03.Muestra'!$F$8:$F$42)-MIN(ROW('03.Muestra'!$D$8:$D$42))+1,""),ROW()-18)),"")</f>
        <v>https://www.comunidad.madrid/transparencia/agenda/reunion-ayuntamiento-brunete-16</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Rafael García González</v>
      </c>
      <c r="C21" s="85" t="str" cm="1">
        <f t="array" ref="C21">IFERROR(INDEX('03.Muestra'!$F$8:$F$42,SMALL(IF("Página Web"='03.Muestra'!$D$8:$D$42,ROW('03.Muestra'!$F$8:$F$42)-MIN(ROW('03.Muestra'!$D$8:$D$42))+1,""),ROW()-18)),"")</f>
        <v>https://www.comunidad.madrid/transparencia/persona/rafael-garcia-gonzalez-2</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 quién aplica la ley</v>
      </c>
      <c r="C22" s="85" t="str" cm="1">
        <f t="array" ref="C22">IFERROR(INDEX('03.Muestra'!$F$8:$F$42,SMALL(IF("Página Web"='03.Muestra'!$D$8:$D$42,ROW('03.Muestra'!$F$8:$F$42)-MIN(ROW('03.Muestra'!$D$8:$D$42))+1,""),ROW()-18)),"")</f>
        <v>https://www.comunidad.madrid/transparencia/quien-aplica-ley</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Las instituciones y su funcionamiento</v>
      </c>
      <c r="C23" s="85" t="str" cm="1">
        <f t="array" ref="C23">IFERROR(INDEX('03.Muestra'!$F$8:$F$42,SMALL(IF("Página Web"='03.Muestra'!$D$8:$D$42,ROW('03.Muestra'!$F$8:$F$42)-MIN(ROW('03.Muestra'!$D$8:$D$42))+1,""),ROW()-18)),"")</f>
        <v>https://www.comunidad.madrid/transparencia/instituciones-y-su-funcionamiento</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Evaluando la transparencia</v>
      </c>
      <c r="C24" s="85" t="str" cm="1">
        <f t="array" ref="C24">IFERROR(INDEX('03.Muestra'!$F$8:$F$42,SMALL(IF("Página Web"='03.Muestra'!$D$8:$D$42,ROW('03.Muestra'!$F$8:$F$42)-MIN(ROW('03.Muestra'!$D$8:$D$42))+1,""),ROW()-18)),"")</f>
        <v>https://www.comunidad.madrid/transparencia/evaluando-transparencia</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Organización</v>
      </c>
      <c r="C25" s="85" t="str" cm="1">
        <f t="array" ref="C25">IFERROR(INDEX('03.Muestra'!$F$8:$F$42,SMALL(IF("Página Web"='03.Muestra'!$D$8:$D$42,ROW('03.Muestra'!$F$8:$F$42)-MIN(ROW('03.Muestra'!$D$8:$D$42))+1,""),ROW()-18)),"")</f>
        <v>https://www.comunidad.madrid/transparencia/organizacion-recursos/organizacion</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Información del alto cargo</v>
      </c>
      <c r="C26" s="85" t="str" cm="1">
        <f t="array" ref="C26">IFERROR(INDEX('03.Muestra'!$F$8:$F$42,SMALL(IF("Página Web"='03.Muestra'!$D$8:$D$42,ROW('03.Muestra'!$F$8:$F$42)-MIN(ROW('03.Muestra'!$D$8:$D$42))+1,""),ROW()-18)),"")</f>
        <v>https://www.comunidad.madrid/transparencia/Informaci%C3%B3n-del-alto-cargo</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Cartas  de servicios</v>
      </c>
      <c r="C27" s="85" t="str" cm="1">
        <f t="array" ref="C27">IFERROR(INDEX('03.Muestra'!$F$8:$F$42,SMALL(IF("Página Web"='03.Muestra'!$D$8:$D$42,ROW('03.Muestra'!$F$8:$F$42)-MIN(ROW('03.Muestra'!$D$8:$D$42))+1,""),ROW()-18)),"")</f>
        <v>https://www.comunidad.madrid/transparencia/servicios-procedimientos/cartas-servicios</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Solicitar información pública</v>
      </c>
      <c r="C28" s="85" t="str" cm="1">
        <f t="array" ref="C28">IFERROR(INDEX('03.Muestra'!$F$8:$F$42,SMALL(IF("Página Web"='03.Muestra'!$D$8:$D$42,ROW('03.Muestra'!$F$8:$F$42)-MIN(ROW('03.Muestra'!$D$8:$D$42))+1,""),ROW()-18)),"")</f>
        <v>https://www.comunidad.madrid/transparencia/derecho-acceso-informacion-publica</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Presupuestos</v>
      </c>
      <c r="C29" s="85" t="str" cm="1">
        <f t="array" ref="C29">IFERROR(INDEX('03.Muestra'!$F$8:$F$42,SMALL(IF("Página Web"='03.Muestra'!$D$8:$D$42,ROW('03.Muestra'!$F$8:$F$42)-MIN(ROW('03.Muestra'!$D$8:$D$42))+1,""),ROW()-18)),"")</f>
        <v>https://www.comunidad.madrid/transparencia/presupuestos</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Contratos</v>
      </c>
      <c r="C30" s="85" t="str" cm="1">
        <f t="array" ref="C30">IFERROR(INDEX('03.Muestra'!$F$8:$F$42,SMALL(IF("Página Web"='03.Muestra'!$D$8:$D$42,ROW('03.Muestra'!$F$8:$F$42)-MIN(ROW('03.Muestra'!$D$8:$D$42))+1,""),ROW()-18)),"")</f>
        <v>https://www.comunidad.madrid/transparencia/contratos</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Consulta pública</v>
      </c>
      <c r="C31" s="85" t="str" cm="1">
        <f t="array" ref="C31">IFERROR(INDEX('03.Muestra'!$F$8:$F$42,SMALL(IF("Página Web"='03.Muestra'!$D$8:$D$42,ROW('03.Muestra'!$F$8:$F$42)-MIN(ROW('03.Muestra'!$D$8:$D$42))+1,""),ROW()-18)),"")</f>
        <v>https://www.comunidad.madrid/transparencia/normativa-planificacion/consulta-publica</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Planes y programas</v>
      </c>
      <c r="C32" s="85" t="str" cm="1">
        <f t="array" ref="C32">IFERROR(INDEX('03.Muestra'!$F$8:$F$42,SMALL(IF("Página Web"='03.Muestra'!$D$8:$D$42,ROW('03.Muestra'!$F$8:$F$42)-MIN(ROW('03.Muestra'!$D$8:$D$42))+1,""),ROW()-18)),"")</f>
        <v>https://www.comunidad.madrid/transparencia/normativa-planificacion/planes-programas</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Plan de Auditorias de Centros y Servicios Sanitarios de Gestión Indirecta 2015-2016</v>
      </c>
      <c r="C33" s="85" t="str" cm="1">
        <f t="array" ref="C33">IFERROR(INDEX('03.Muestra'!$F$8:$F$42,SMALL(IF("Página Web"='03.Muestra'!$D$8:$D$42,ROW('03.Muestra'!$F$8:$F$42)-MIN(ROW('03.Muestra'!$D$8:$D$42))+1,""),ROW()-18)),"")</f>
        <v>https://www.comunidad.madrid/transparencia/informacion-institucional/planes-programas/plan-auditorias-centros-y-servicios-sanitarios-gestion</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https://www.comunidad.madrid/transparencia/contacto</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https://www.comunidad.madrid/transparencia/buscar?t=</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https://www.comunidad.madrid/transparencia/aviso-legal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Privacidad</v>
      </c>
      <c r="C37" s="85" t="str" cm="1">
        <f t="array" ref="C37">IFERROR(INDEX('03.Muestra'!$F$8:$F$42,SMALL(IF("Página Web"='03.Muestra'!$D$8:$D$42,ROW('03.Muestra'!$F$8:$F$42)-MIN(ROW('03.Muestra'!$D$8:$D$42))+1,""),ROW()-18)),"")</f>
        <v>https://www.comunidad.madrid/transparencia/privacidad</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https://www.comunidad.madrid/transparencia/declaracion-accesibilidad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Reunión con Ayuntamiento de Brunete</v>
      </c>
      <c r="C58" s="8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Rafael García González</v>
      </c>
      <c r="C59" s="8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 quién aplica la ley</v>
      </c>
      <c r="C60" s="8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Las instituciones y su funcionamiento</v>
      </c>
      <c r="C61" s="8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Evaluando la transparencia</v>
      </c>
      <c r="C62" s="8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Organización</v>
      </c>
      <c r="C63" s="8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Información del alto cargo</v>
      </c>
      <c r="C64" s="8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Cartas  de servicios</v>
      </c>
      <c r="C65" s="8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Solicitar información pública</v>
      </c>
      <c r="C66" s="8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Presupuestos</v>
      </c>
      <c r="C67" s="8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Contratos</v>
      </c>
      <c r="C68" s="8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Consulta pública</v>
      </c>
      <c r="C69" s="8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Planes y programas</v>
      </c>
      <c r="C70" s="8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Plan de Auditorias de Centros y Servicios Sanitarios de Gestión Indirecta 2015-2016</v>
      </c>
      <c r="C71" s="8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Privacidad</v>
      </c>
      <c r="C75" s="8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https://www.comunidad.madrid/transparencia/declaracion-accesibilidad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Reunión con Ayuntamiento de Brunete</v>
      </c>
      <c r="C96" s="8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Rafael García González</v>
      </c>
      <c r="C97" s="8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 quién aplica la ley</v>
      </c>
      <c r="C98" s="8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Las instituciones y su funcionamiento</v>
      </c>
      <c r="C99" s="8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Evaluando la transparencia</v>
      </c>
      <c r="C100" s="8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Organización</v>
      </c>
      <c r="C101" s="8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Información del alto cargo</v>
      </c>
      <c r="C102" s="8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Cartas  de servicios</v>
      </c>
      <c r="C103" s="8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Solicitar información pública</v>
      </c>
      <c r="C104" s="8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Presupuestos</v>
      </c>
      <c r="C105" s="8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Contratos</v>
      </c>
      <c r="C106" s="8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Consulta pública</v>
      </c>
      <c r="C107" s="8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Planes y programas</v>
      </c>
      <c r="C108" s="8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Plan de Auditorias de Centros y Servicios Sanitarios de Gestión Indirecta 2015-2016</v>
      </c>
      <c r="C109" s="8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Privacidad</v>
      </c>
      <c r="C113" s="8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https://www.comunidad.madrid/transparencia/declaracion-accesibilidad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Reunión con Ayuntamiento de Brunete</v>
      </c>
      <c r="C134" s="85" t="str" cm="1">
        <f t="array" ref="C134">IFERROR(INDEX('03.Muestra'!$F$8:$F$42,SMALL(IF("Página Web"='03.Muestra'!$D$8:$D$42,ROW('03.Muestra'!$F$8:$F$42)-MIN(ROW('03.Muestra'!$D$8:$D$42))+1,""),ROW()-132)),"")</f>
        <v>https://www.comunidad.madrid/transparencia/agenda/reunion-ayuntamiento-brunete-16</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Rafael García González</v>
      </c>
      <c r="C135" s="85" t="str" cm="1">
        <f t="array" ref="C135">IFERROR(INDEX('03.Muestra'!$F$8:$F$42,SMALL(IF("Página Web"='03.Muestra'!$D$8:$D$42,ROW('03.Muestra'!$F$8:$F$42)-MIN(ROW('03.Muestra'!$D$8:$D$42))+1,""),ROW()-132)),"")</f>
        <v>https://www.comunidad.madrid/transparencia/persona/rafael-garcia-gonzalez-2</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 quién aplica la ley</v>
      </c>
      <c r="C136" s="85" t="str" cm="1">
        <f t="array" ref="C136">IFERROR(INDEX('03.Muestra'!$F$8:$F$42,SMALL(IF("Página Web"='03.Muestra'!$D$8:$D$42,ROW('03.Muestra'!$F$8:$F$42)-MIN(ROW('03.Muestra'!$D$8:$D$42))+1,""),ROW()-132)),"")</f>
        <v>https://www.comunidad.madrid/transparencia/quien-aplica-ley</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Las instituciones y su funcionamiento</v>
      </c>
      <c r="C137" s="85" t="str" cm="1">
        <f t="array" ref="C137">IFERROR(INDEX('03.Muestra'!$F$8:$F$42,SMALL(IF("Página Web"='03.Muestra'!$D$8:$D$42,ROW('03.Muestra'!$F$8:$F$42)-MIN(ROW('03.Muestra'!$D$8:$D$42))+1,""),ROW()-132)),"")</f>
        <v>https://www.comunidad.madrid/transparencia/instituciones-y-su-funcionamiento</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Evaluando la transparencia</v>
      </c>
      <c r="C138" s="85" t="str" cm="1">
        <f t="array" ref="C138">IFERROR(INDEX('03.Muestra'!$F$8:$F$42,SMALL(IF("Página Web"='03.Muestra'!$D$8:$D$42,ROW('03.Muestra'!$F$8:$F$42)-MIN(ROW('03.Muestra'!$D$8:$D$42))+1,""),ROW()-132)),"")</f>
        <v>https://www.comunidad.madrid/transparencia/evaluando-transparencia</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Organización</v>
      </c>
      <c r="C139" s="85" t="str" cm="1">
        <f t="array" ref="C139">IFERROR(INDEX('03.Muestra'!$F$8:$F$42,SMALL(IF("Página Web"='03.Muestra'!$D$8:$D$42,ROW('03.Muestra'!$F$8:$F$42)-MIN(ROW('03.Muestra'!$D$8:$D$42))+1,""),ROW()-132)),"")</f>
        <v>https://www.comunidad.madrid/transparencia/organizacion-recursos/organizacion</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Información del alto cargo</v>
      </c>
      <c r="C140" s="85" t="str" cm="1">
        <f t="array" ref="C140">IFERROR(INDEX('03.Muestra'!$F$8:$F$42,SMALL(IF("Página Web"='03.Muestra'!$D$8:$D$42,ROW('03.Muestra'!$F$8:$F$42)-MIN(ROW('03.Muestra'!$D$8:$D$42))+1,""),ROW()-132)),"")</f>
        <v>https://www.comunidad.madrid/transparencia/Informaci%C3%B3n-del-alto-cargo</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Cartas  de servicios</v>
      </c>
      <c r="C141" s="85" t="str" cm="1">
        <f t="array" ref="C141">IFERROR(INDEX('03.Muestra'!$F$8:$F$42,SMALL(IF("Página Web"='03.Muestra'!$D$8:$D$42,ROW('03.Muestra'!$F$8:$F$42)-MIN(ROW('03.Muestra'!$D$8:$D$42))+1,""),ROW()-132)),"")</f>
        <v>https://www.comunidad.madrid/transparencia/servicios-procedimientos/cartas-servicios</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Solicitar información pública</v>
      </c>
      <c r="C142" s="85" t="str" cm="1">
        <f t="array" ref="C142">IFERROR(INDEX('03.Muestra'!$F$8:$F$42,SMALL(IF("Página Web"='03.Muestra'!$D$8:$D$42,ROW('03.Muestra'!$F$8:$F$42)-MIN(ROW('03.Muestra'!$D$8:$D$42))+1,""),ROW()-132)),"")</f>
        <v>https://www.comunidad.madrid/transparencia/derecho-acceso-informacion-publica</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Presupuestos</v>
      </c>
      <c r="C143" s="85" t="str" cm="1">
        <f t="array" ref="C143">IFERROR(INDEX('03.Muestra'!$F$8:$F$42,SMALL(IF("Página Web"='03.Muestra'!$D$8:$D$42,ROW('03.Muestra'!$F$8:$F$42)-MIN(ROW('03.Muestra'!$D$8:$D$42))+1,""),ROW()-132)),"")</f>
        <v>https://www.comunidad.madrid/transparencia/presupuestos</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Contratos</v>
      </c>
      <c r="C144" s="85" t="str" cm="1">
        <f t="array" ref="C144">IFERROR(INDEX('03.Muestra'!$F$8:$F$42,SMALL(IF("Página Web"='03.Muestra'!$D$8:$D$42,ROW('03.Muestra'!$F$8:$F$42)-MIN(ROW('03.Muestra'!$D$8:$D$42))+1,""),ROW()-132)),"")</f>
        <v>https://www.comunidad.madrid/transparencia/contratos</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Consulta pública</v>
      </c>
      <c r="C145" s="85" t="str" cm="1">
        <f t="array" ref="C145">IFERROR(INDEX('03.Muestra'!$F$8:$F$42,SMALL(IF("Página Web"='03.Muestra'!$D$8:$D$42,ROW('03.Muestra'!$F$8:$F$42)-MIN(ROW('03.Muestra'!$D$8:$D$42))+1,""),ROW()-132)),"")</f>
        <v>https://www.comunidad.madrid/transparencia/normativa-planificacion/consulta-publica</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Planes y programas</v>
      </c>
      <c r="C146" s="85" t="str" cm="1">
        <f t="array" ref="C146">IFERROR(INDEX('03.Muestra'!$F$8:$F$42,SMALL(IF("Página Web"='03.Muestra'!$D$8:$D$42,ROW('03.Muestra'!$F$8:$F$42)-MIN(ROW('03.Muestra'!$D$8:$D$42))+1,""),ROW()-132)),"")</f>
        <v>https://www.comunidad.madrid/transparencia/normativa-planificacion/planes-programas</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Plan de Auditorias de Centros y Servicios Sanitarios de Gestión Indirecta 2015-2016</v>
      </c>
      <c r="C147" s="85" t="str" cm="1">
        <f t="array" ref="C147">IFERROR(INDEX('03.Muestra'!$F$8:$F$42,SMALL(IF("Página Web"='03.Muestra'!$D$8:$D$42,ROW('03.Muestra'!$F$8:$F$42)-MIN(ROW('03.Muestra'!$D$8:$D$42))+1,""),ROW()-132)),"")</f>
        <v>https://www.comunidad.madrid/transparencia/informacion-institucional/planes-programas/plan-auditorias-centros-y-servicios-sanitarios-gestion</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https://www.comunidad.madrid/transparencia/contacto</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https://www.comunidad.madrid/transparencia/buscar?t=</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https://www.comunidad.madrid/transparencia/aviso-legal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Privacidad</v>
      </c>
      <c r="C151" s="85" t="str" cm="1">
        <f t="array" ref="C151">IFERROR(INDEX('03.Muestra'!$F$8:$F$42,SMALL(IF("Página Web"='03.Muestra'!$D$8:$D$42,ROW('03.Muestra'!$F$8:$F$42)-MIN(ROW('03.Muestra'!$D$8:$D$42))+1,""),ROW()-132)),"")</f>
        <v>https://www.comunidad.madrid/transparencia/privacidad</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https://www.comunidad.madrid/transparencia/declaracion-accesibilidad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Reunión con Ayuntamiento de Brunete</v>
      </c>
      <c r="C172" s="85" t="str" cm="1">
        <f t="array" ref="C172">IFERROR(INDEX('03.Muestra'!$F$8:$F$42,SMALL(IF("Página Web"='03.Muestra'!$D$8:$D$42,ROW('03.Muestra'!$F$8:$F$42)-MIN(ROW('03.Muestra'!$D$8:$D$42))+1,""),ROW()-170)),"")</f>
        <v>https://www.comunidad.madrid/transparencia/agenda/reunion-ayuntamiento-brunete-16</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Rafael García González</v>
      </c>
      <c r="C173" s="85" t="str" cm="1">
        <f t="array" ref="C173">IFERROR(INDEX('03.Muestra'!$F$8:$F$42,SMALL(IF("Página Web"='03.Muestra'!$D$8:$D$42,ROW('03.Muestra'!$F$8:$F$42)-MIN(ROW('03.Muestra'!$D$8:$D$42))+1,""),ROW()-170)),"")</f>
        <v>https://www.comunidad.madrid/transparencia/persona/rafael-garcia-gonzalez-2</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 quién aplica la ley</v>
      </c>
      <c r="C174" s="85" t="str" cm="1">
        <f t="array" ref="C174">IFERROR(INDEX('03.Muestra'!$F$8:$F$42,SMALL(IF("Página Web"='03.Muestra'!$D$8:$D$42,ROW('03.Muestra'!$F$8:$F$42)-MIN(ROW('03.Muestra'!$D$8:$D$42))+1,""),ROW()-170)),"")</f>
        <v>https://www.comunidad.madrid/transparencia/quien-aplica-ley</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Las instituciones y su funcionamiento</v>
      </c>
      <c r="C175" s="85" t="str" cm="1">
        <f t="array" ref="C175">IFERROR(INDEX('03.Muestra'!$F$8:$F$42,SMALL(IF("Página Web"='03.Muestra'!$D$8:$D$42,ROW('03.Muestra'!$F$8:$F$42)-MIN(ROW('03.Muestra'!$D$8:$D$42))+1,""),ROW()-170)),"")</f>
        <v>https://www.comunidad.madrid/transparencia/instituciones-y-su-funcionamiento</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Evaluando la transparencia</v>
      </c>
      <c r="C176" s="85" t="str" cm="1">
        <f t="array" ref="C176">IFERROR(INDEX('03.Muestra'!$F$8:$F$42,SMALL(IF("Página Web"='03.Muestra'!$D$8:$D$42,ROW('03.Muestra'!$F$8:$F$42)-MIN(ROW('03.Muestra'!$D$8:$D$42))+1,""),ROW()-170)),"")</f>
        <v>https://www.comunidad.madrid/transparencia/evaluando-transparencia</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Organización</v>
      </c>
      <c r="C177" s="85" t="str" cm="1">
        <f t="array" ref="C177">IFERROR(INDEX('03.Muestra'!$F$8:$F$42,SMALL(IF("Página Web"='03.Muestra'!$D$8:$D$42,ROW('03.Muestra'!$F$8:$F$42)-MIN(ROW('03.Muestra'!$D$8:$D$42))+1,""),ROW()-170)),"")</f>
        <v>https://www.comunidad.madrid/transparencia/organizacion-recursos/organizacion</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Información del alto cargo</v>
      </c>
      <c r="C178" s="85" t="str" cm="1">
        <f t="array" ref="C178">IFERROR(INDEX('03.Muestra'!$F$8:$F$42,SMALL(IF("Página Web"='03.Muestra'!$D$8:$D$42,ROW('03.Muestra'!$F$8:$F$42)-MIN(ROW('03.Muestra'!$D$8:$D$42))+1,""),ROW()-170)),"")</f>
        <v>https://www.comunidad.madrid/transparencia/Informaci%C3%B3n-del-alto-cargo</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Cartas  de servicios</v>
      </c>
      <c r="C179" s="85" t="str" cm="1">
        <f t="array" ref="C179">IFERROR(INDEX('03.Muestra'!$F$8:$F$42,SMALL(IF("Página Web"='03.Muestra'!$D$8:$D$42,ROW('03.Muestra'!$F$8:$F$42)-MIN(ROW('03.Muestra'!$D$8:$D$42))+1,""),ROW()-170)),"")</f>
        <v>https://www.comunidad.madrid/transparencia/servicios-procedimientos/cartas-servicios</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Solicitar información pública</v>
      </c>
      <c r="C180" s="85" t="str" cm="1">
        <f t="array" ref="C180">IFERROR(INDEX('03.Muestra'!$F$8:$F$42,SMALL(IF("Página Web"='03.Muestra'!$D$8:$D$42,ROW('03.Muestra'!$F$8:$F$42)-MIN(ROW('03.Muestra'!$D$8:$D$42))+1,""),ROW()-170)),"")</f>
        <v>https://www.comunidad.madrid/transparencia/derecho-acceso-informacion-publica</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Presupuestos</v>
      </c>
      <c r="C181" s="85" t="str" cm="1">
        <f t="array" ref="C181">IFERROR(INDEX('03.Muestra'!$F$8:$F$42,SMALL(IF("Página Web"='03.Muestra'!$D$8:$D$42,ROW('03.Muestra'!$F$8:$F$42)-MIN(ROW('03.Muestra'!$D$8:$D$42))+1,""),ROW()-170)),"")</f>
        <v>https://www.comunidad.madrid/transparencia/presupuestos</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Contratos</v>
      </c>
      <c r="C182" s="85" t="str" cm="1">
        <f t="array" ref="C182">IFERROR(INDEX('03.Muestra'!$F$8:$F$42,SMALL(IF("Página Web"='03.Muestra'!$D$8:$D$42,ROW('03.Muestra'!$F$8:$F$42)-MIN(ROW('03.Muestra'!$D$8:$D$42))+1,""),ROW()-170)),"")</f>
        <v>https://www.comunidad.madrid/transparencia/contratos</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Consulta pública</v>
      </c>
      <c r="C183" s="85" t="str" cm="1">
        <f t="array" ref="C183">IFERROR(INDEX('03.Muestra'!$F$8:$F$42,SMALL(IF("Página Web"='03.Muestra'!$D$8:$D$42,ROW('03.Muestra'!$F$8:$F$42)-MIN(ROW('03.Muestra'!$D$8:$D$42))+1,""),ROW()-170)),"")</f>
        <v>https://www.comunidad.madrid/transparencia/normativa-planificacion/consulta-publica</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Planes y programas</v>
      </c>
      <c r="C184" s="85" t="str" cm="1">
        <f t="array" ref="C184">IFERROR(INDEX('03.Muestra'!$F$8:$F$42,SMALL(IF("Página Web"='03.Muestra'!$D$8:$D$42,ROW('03.Muestra'!$F$8:$F$42)-MIN(ROW('03.Muestra'!$D$8:$D$42))+1,""),ROW()-170)),"")</f>
        <v>https://www.comunidad.madrid/transparencia/normativa-planificacion/planes-programas</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Plan de Auditorias de Centros y Servicios Sanitarios de Gestión Indirecta 2015-2016</v>
      </c>
      <c r="C185" s="85" t="str" cm="1">
        <f t="array" ref="C185">IFERROR(INDEX('03.Muestra'!$F$8:$F$42,SMALL(IF("Página Web"='03.Muestra'!$D$8:$D$42,ROW('03.Muestra'!$F$8:$F$42)-MIN(ROW('03.Muestra'!$D$8:$D$42))+1,""),ROW()-170)),"")</f>
        <v>https://www.comunidad.madrid/transparencia/informacion-institucional/planes-programas/plan-auditorias-centros-y-servicios-sanitarios-gestion</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https://www.comunidad.madrid/transparencia/contacto</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https://www.comunidad.madrid/transparencia/buscar?t=</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https://www.comunidad.madrid/transparencia/aviso-legal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Privacidad</v>
      </c>
      <c r="C189" s="85" t="str" cm="1">
        <f t="array" ref="C189">IFERROR(INDEX('03.Muestra'!$F$8:$F$42,SMALL(IF("Página Web"='03.Muestra'!$D$8:$D$42,ROW('03.Muestra'!$F$8:$F$42)-MIN(ROW('03.Muestra'!$D$8:$D$42))+1,""),ROW()-170)),"")</f>
        <v>https://www.comunidad.madrid/transparencia/privacidad</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https://www.comunidad.madrid/transparencia/declaracion-accesibilidad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Reunión con Ayuntamiento de Brunete</v>
      </c>
      <c r="C210" s="85" t="str" cm="1">
        <f t="array" ref="C210">IFERROR(INDEX('03.Muestra'!$F$8:$F$42,SMALL(IF("Página Web"='03.Muestra'!$D$8:$D$42,ROW('03.Muestra'!$F$8:$F$42)-MIN(ROW('03.Muestra'!$D$8:$D$42))+1,""),ROW()-208)),"")</f>
        <v>https://www.comunidad.madrid/transparencia/agenda/reunion-ayuntamiento-brunete-16</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Rafael García González</v>
      </c>
      <c r="C211" s="85" t="str" cm="1">
        <f t="array" ref="C211">IFERROR(INDEX('03.Muestra'!$F$8:$F$42,SMALL(IF("Página Web"='03.Muestra'!$D$8:$D$42,ROW('03.Muestra'!$F$8:$F$42)-MIN(ROW('03.Muestra'!$D$8:$D$42))+1,""),ROW()-208)),"")</f>
        <v>https://www.comunidad.madrid/transparencia/persona/rafael-garcia-gonzalez-2</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 quién aplica la ley</v>
      </c>
      <c r="C212" s="85" t="str" cm="1">
        <f t="array" ref="C212">IFERROR(INDEX('03.Muestra'!$F$8:$F$42,SMALL(IF("Página Web"='03.Muestra'!$D$8:$D$42,ROW('03.Muestra'!$F$8:$F$42)-MIN(ROW('03.Muestra'!$D$8:$D$42))+1,""),ROW()-208)),"")</f>
        <v>https://www.comunidad.madrid/transparencia/quien-aplica-ley</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Las instituciones y su funcionamiento</v>
      </c>
      <c r="C213" s="85" t="str" cm="1">
        <f t="array" ref="C213">IFERROR(INDEX('03.Muestra'!$F$8:$F$42,SMALL(IF("Página Web"='03.Muestra'!$D$8:$D$42,ROW('03.Muestra'!$F$8:$F$42)-MIN(ROW('03.Muestra'!$D$8:$D$42))+1,""),ROW()-208)),"")</f>
        <v>https://www.comunidad.madrid/transparencia/instituciones-y-su-funcionamiento</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Evaluando la transparencia</v>
      </c>
      <c r="C214" s="85" t="str" cm="1">
        <f t="array" ref="C214">IFERROR(INDEX('03.Muestra'!$F$8:$F$42,SMALL(IF("Página Web"='03.Muestra'!$D$8:$D$42,ROW('03.Muestra'!$F$8:$F$42)-MIN(ROW('03.Muestra'!$D$8:$D$42))+1,""),ROW()-208)),"")</f>
        <v>https://www.comunidad.madrid/transparencia/evaluando-transparencia</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Organización</v>
      </c>
      <c r="C215" s="85" t="str" cm="1">
        <f t="array" ref="C215">IFERROR(INDEX('03.Muestra'!$F$8:$F$42,SMALL(IF("Página Web"='03.Muestra'!$D$8:$D$42,ROW('03.Muestra'!$F$8:$F$42)-MIN(ROW('03.Muestra'!$D$8:$D$42))+1,""),ROW()-208)),"")</f>
        <v>https://www.comunidad.madrid/transparencia/organizacion-recursos/organizacion</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Información del alto cargo</v>
      </c>
      <c r="C216" s="85" t="str" cm="1">
        <f t="array" ref="C216">IFERROR(INDEX('03.Muestra'!$F$8:$F$42,SMALL(IF("Página Web"='03.Muestra'!$D$8:$D$42,ROW('03.Muestra'!$F$8:$F$42)-MIN(ROW('03.Muestra'!$D$8:$D$42))+1,""),ROW()-208)),"")</f>
        <v>https://www.comunidad.madrid/transparencia/Informaci%C3%B3n-del-alto-cargo</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Cartas  de servicios</v>
      </c>
      <c r="C217" s="85" t="str" cm="1">
        <f t="array" ref="C217">IFERROR(INDEX('03.Muestra'!$F$8:$F$42,SMALL(IF("Página Web"='03.Muestra'!$D$8:$D$42,ROW('03.Muestra'!$F$8:$F$42)-MIN(ROW('03.Muestra'!$D$8:$D$42))+1,""),ROW()-208)),"")</f>
        <v>https://www.comunidad.madrid/transparencia/servicios-procedimientos/cartas-servicios</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Solicitar información pública</v>
      </c>
      <c r="C218" s="85" t="str" cm="1">
        <f t="array" ref="C218">IFERROR(INDEX('03.Muestra'!$F$8:$F$42,SMALL(IF("Página Web"='03.Muestra'!$D$8:$D$42,ROW('03.Muestra'!$F$8:$F$42)-MIN(ROW('03.Muestra'!$D$8:$D$42))+1,""),ROW()-208)),"")</f>
        <v>https://www.comunidad.madrid/transparencia/derecho-acceso-informacion-publica</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Presupuestos</v>
      </c>
      <c r="C219" s="85" t="str" cm="1">
        <f t="array" ref="C219">IFERROR(INDEX('03.Muestra'!$F$8:$F$42,SMALL(IF("Página Web"='03.Muestra'!$D$8:$D$42,ROW('03.Muestra'!$F$8:$F$42)-MIN(ROW('03.Muestra'!$D$8:$D$42))+1,""),ROW()-208)),"")</f>
        <v>https://www.comunidad.madrid/transparencia/presupuestos</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Contratos</v>
      </c>
      <c r="C220" s="85" t="str" cm="1">
        <f t="array" ref="C220">IFERROR(INDEX('03.Muestra'!$F$8:$F$42,SMALL(IF("Página Web"='03.Muestra'!$D$8:$D$42,ROW('03.Muestra'!$F$8:$F$42)-MIN(ROW('03.Muestra'!$D$8:$D$42))+1,""),ROW()-208)),"")</f>
        <v>https://www.comunidad.madrid/transparencia/contratos</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Consulta pública</v>
      </c>
      <c r="C221" s="85" t="str" cm="1">
        <f t="array" ref="C221">IFERROR(INDEX('03.Muestra'!$F$8:$F$42,SMALL(IF("Página Web"='03.Muestra'!$D$8:$D$42,ROW('03.Muestra'!$F$8:$F$42)-MIN(ROW('03.Muestra'!$D$8:$D$42))+1,""),ROW()-208)),"")</f>
        <v>https://www.comunidad.madrid/transparencia/normativa-planificacion/consulta-publica</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Planes y programas</v>
      </c>
      <c r="C222" s="85" t="str" cm="1">
        <f t="array" ref="C222">IFERROR(INDEX('03.Muestra'!$F$8:$F$42,SMALL(IF("Página Web"='03.Muestra'!$D$8:$D$42,ROW('03.Muestra'!$F$8:$F$42)-MIN(ROW('03.Muestra'!$D$8:$D$42))+1,""),ROW()-208)),"")</f>
        <v>https://www.comunidad.madrid/transparencia/normativa-planificacion/planes-programas</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Plan de Auditorias de Centros y Servicios Sanitarios de Gestión Indirecta 2015-2016</v>
      </c>
      <c r="C223" s="85" t="str" cm="1">
        <f t="array" ref="C223">IFERROR(INDEX('03.Muestra'!$F$8:$F$42,SMALL(IF("Página Web"='03.Muestra'!$D$8:$D$42,ROW('03.Muestra'!$F$8:$F$42)-MIN(ROW('03.Muestra'!$D$8:$D$42))+1,""),ROW()-208)),"")</f>
        <v>https://www.comunidad.madrid/transparencia/informacion-institucional/planes-programas/plan-auditorias-centros-y-servicios-sanitarios-gestion</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https://www.comunidad.madrid/transparencia/contacto</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https://www.comunidad.madrid/transparencia/buscar?t=</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https://www.comunidad.madrid/transparencia/aviso-legal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Privacidad</v>
      </c>
      <c r="C227" s="85" t="str" cm="1">
        <f t="array" ref="C227">IFERROR(INDEX('03.Muestra'!$F$8:$F$42,SMALL(IF("Página Web"='03.Muestra'!$D$8:$D$42,ROW('03.Muestra'!$F$8:$F$42)-MIN(ROW('03.Muestra'!$D$8:$D$42))+1,""),ROW()-208)),"")</f>
        <v>https://www.comunidad.madrid/transparencia/privacidad</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https://www.comunidad.madrid/transparencia/declaracion-accesibilidad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90" sqref="D19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Reunión con Ayuntamiento de Brunete</v>
      </c>
      <c r="C20" s="85" t="str" cm="1">
        <f t="array" ref="C20">IFERROR(INDEX('03.Muestra'!$F$8:$F$42,SMALL(IF("Página Web"='03.Muestra'!$D$8:$D$42,ROW('03.Muestra'!$F$8:$F$42)-MIN(ROW('03.Muestra'!$D$8:$D$42))+1,""),ROW()-18)),"")</f>
        <v>https://www.comunidad.madrid/transparencia/agenda/reunion-ayuntamiento-brunete-16</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Rafael García González</v>
      </c>
      <c r="C21" s="85" t="str" cm="1">
        <f t="array" ref="C21">IFERROR(INDEX('03.Muestra'!$F$8:$F$42,SMALL(IF("Página Web"='03.Muestra'!$D$8:$D$42,ROW('03.Muestra'!$F$8:$F$42)-MIN(ROW('03.Muestra'!$D$8:$D$42))+1,""),ROW()-18)),"")</f>
        <v>https://www.comunidad.madrid/transparencia/persona/rafael-garcia-gonzalez-2</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 quién aplica la ley</v>
      </c>
      <c r="C22" s="85" t="str" cm="1">
        <f t="array" ref="C22">IFERROR(INDEX('03.Muestra'!$F$8:$F$42,SMALL(IF("Página Web"='03.Muestra'!$D$8:$D$42,ROW('03.Muestra'!$F$8:$F$42)-MIN(ROW('03.Muestra'!$D$8:$D$42))+1,""),ROW()-18)),"")</f>
        <v>https://www.comunidad.madrid/transparencia/quien-aplica-ley</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Las instituciones y su funcionamiento</v>
      </c>
      <c r="C23" s="85" t="str" cm="1">
        <f t="array" ref="C23">IFERROR(INDEX('03.Muestra'!$F$8:$F$42,SMALL(IF("Página Web"='03.Muestra'!$D$8:$D$42,ROW('03.Muestra'!$F$8:$F$42)-MIN(ROW('03.Muestra'!$D$8:$D$42))+1,""),ROW()-18)),"")</f>
        <v>https://www.comunidad.madrid/transparencia/instituciones-y-su-funcionamiento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Evaluando la transparencia</v>
      </c>
      <c r="C24" s="85" t="str" cm="1">
        <f t="array" ref="C24">IFERROR(INDEX('03.Muestra'!$F$8:$F$42,SMALL(IF("Página Web"='03.Muestra'!$D$8:$D$42,ROW('03.Muestra'!$F$8:$F$42)-MIN(ROW('03.Muestra'!$D$8:$D$42))+1,""),ROW()-18)),"")</f>
        <v>https://www.comunidad.madrid/transparencia/evaluando-transparencia</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Organización</v>
      </c>
      <c r="C25" s="85" t="str" cm="1">
        <f t="array" ref="C25">IFERROR(INDEX('03.Muestra'!$F$8:$F$42,SMALL(IF("Página Web"='03.Muestra'!$D$8:$D$42,ROW('03.Muestra'!$F$8:$F$42)-MIN(ROW('03.Muestra'!$D$8:$D$42))+1,""),ROW()-18)),"")</f>
        <v>https://www.comunidad.madrid/transparencia/organizacion-recursos/organizacion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Información del alto cargo</v>
      </c>
      <c r="C26" s="85" t="str" cm="1">
        <f t="array" ref="C26">IFERROR(INDEX('03.Muestra'!$F$8:$F$42,SMALL(IF("Página Web"='03.Muestra'!$D$8:$D$42,ROW('03.Muestra'!$F$8:$F$42)-MIN(ROW('03.Muestra'!$D$8:$D$42))+1,""),ROW()-18)),"")</f>
        <v>https://www.comunidad.madrid/transparencia/Informaci%C3%B3n-del-alto-cargo</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Cartas  de servicios</v>
      </c>
      <c r="C27" s="85" t="str" cm="1">
        <f t="array" ref="C27">IFERROR(INDEX('03.Muestra'!$F$8:$F$42,SMALL(IF("Página Web"='03.Muestra'!$D$8:$D$42,ROW('03.Muestra'!$F$8:$F$42)-MIN(ROW('03.Muestra'!$D$8:$D$42))+1,""),ROW()-18)),"")</f>
        <v>https://www.comunidad.madrid/transparencia/servicios-procedimientos/cartas-servicios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Solicitar información pública</v>
      </c>
      <c r="C28" s="85" t="str" cm="1">
        <f t="array" ref="C28">IFERROR(INDEX('03.Muestra'!$F$8:$F$42,SMALL(IF("Página Web"='03.Muestra'!$D$8:$D$42,ROW('03.Muestra'!$F$8:$F$42)-MIN(ROW('03.Muestra'!$D$8:$D$42))+1,""),ROW()-18)),"")</f>
        <v>https://www.comunidad.madrid/transparencia/derecho-acceso-informacion-publica</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Presupuestos</v>
      </c>
      <c r="C29" s="85" t="str" cm="1">
        <f t="array" ref="C29">IFERROR(INDEX('03.Muestra'!$F$8:$F$42,SMALL(IF("Página Web"='03.Muestra'!$D$8:$D$42,ROW('03.Muestra'!$F$8:$F$42)-MIN(ROW('03.Muestra'!$D$8:$D$42))+1,""),ROW()-18)),"")</f>
        <v>https://www.comunidad.madrid/transparencia/presupuestos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Contratos</v>
      </c>
      <c r="C30" s="85" t="str" cm="1">
        <f t="array" ref="C30">IFERROR(INDEX('03.Muestra'!$F$8:$F$42,SMALL(IF("Página Web"='03.Muestra'!$D$8:$D$42,ROW('03.Muestra'!$F$8:$F$42)-MIN(ROW('03.Muestra'!$D$8:$D$42))+1,""),ROW()-18)),"")</f>
        <v>https://www.comunidad.madrid/transparencia/contratos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Consulta pública</v>
      </c>
      <c r="C31" s="85" t="str" cm="1">
        <f t="array" ref="C31">IFERROR(INDEX('03.Muestra'!$F$8:$F$42,SMALL(IF("Página Web"='03.Muestra'!$D$8:$D$42,ROW('03.Muestra'!$F$8:$F$42)-MIN(ROW('03.Muestra'!$D$8:$D$42))+1,""),ROW()-18)),"")</f>
        <v>https://www.comunidad.madrid/transparencia/normativa-planificacion/consulta-publica</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Planes y programas</v>
      </c>
      <c r="C32" s="85" t="str" cm="1">
        <f t="array" ref="C32">IFERROR(INDEX('03.Muestra'!$F$8:$F$42,SMALL(IF("Página Web"='03.Muestra'!$D$8:$D$42,ROW('03.Muestra'!$F$8:$F$42)-MIN(ROW('03.Muestra'!$D$8:$D$42))+1,""),ROW()-18)),"")</f>
        <v>https://www.comunidad.madrid/transparencia/normativa-planificacion/planes-programas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Plan de Auditorias de Centros y Servicios Sanitarios de Gestión Indirecta 2015-2016</v>
      </c>
      <c r="C33" s="85" t="str" cm="1">
        <f t="array" ref="C33">IFERROR(INDEX('03.Muestra'!$F$8:$F$42,SMALL(IF("Página Web"='03.Muestra'!$D$8:$D$42,ROW('03.Muestra'!$F$8:$F$42)-MIN(ROW('03.Muestra'!$D$8:$D$42))+1,""),ROW()-18)),"")</f>
        <v>https://www.comunidad.madrid/transparencia/informacion-institucional/planes-programas/plan-auditorias-centros-y-servicios-sanitarios-gestion</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https://www.comunidad.madrid/transparencia/contacto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https://www.comunidad.madrid/transparencia/buscar?t=</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https://www.comunidad.madrid/transparencia/aviso-legal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Privacidad</v>
      </c>
      <c r="C37" s="85" t="str" cm="1">
        <f t="array" ref="C37">IFERROR(INDEX('03.Muestra'!$F$8:$F$42,SMALL(IF("Página Web"='03.Muestra'!$D$8:$D$42,ROW('03.Muestra'!$F$8:$F$42)-MIN(ROW('03.Muestra'!$D$8:$D$42))+1,""),ROW()-18)),"")</f>
        <v>https://www.comunidad.madrid/transparencia/privacidad</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https://www.comunidad.madrid/transparencia/declaracion-accesibilidad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Reunión con Ayuntamiento de Brunete</v>
      </c>
      <c r="C58" s="8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Rafael García González</v>
      </c>
      <c r="C59" s="8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 quién aplica la ley</v>
      </c>
      <c r="C60" s="8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Las instituciones y su funcionamiento</v>
      </c>
      <c r="C61" s="8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Evaluando la transparencia</v>
      </c>
      <c r="C62" s="8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Organización</v>
      </c>
      <c r="C63" s="8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Información del alto cargo</v>
      </c>
      <c r="C64" s="8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Cartas  de servicios</v>
      </c>
      <c r="C65" s="8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Solicitar información pública</v>
      </c>
      <c r="C66" s="8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Presupuestos</v>
      </c>
      <c r="C67" s="8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Contratos</v>
      </c>
      <c r="C68" s="8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Consulta pública</v>
      </c>
      <c r="C69" s="8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Planes y programas</v>
      </c>
      <c r="C70" s="8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Plan de Auditorias de Centros y Servicios Sanitarios de Gestión Indirecta 2015-2016</v>
      </c>
      <c r="C71" s="8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Privacidad</v>
      </c>
      <c r="C75" s="8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https://www.comunidad.madrid/transparencia/declaracion-accesibilidad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Reunión con Ayuntamiento de Brunete</v>
      </c>
      <c r="C96" s="8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Rafael García González</v>
      </c>
      <c r="C97" s="8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 quién aplica la ley</v>
      </c>
      <c r="C98" s="8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Las instituciones y su funcionamiento</v>
      </c>
      <c r="C99" s="8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Evaluando la transparencia</v>
      </c>
      <c r="C100" s="8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Organización</v>
      </c>
      <c r="C101" s="8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Información del alto cargo</v>
      </c>
      <c r="C102" s="8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Cartas  de servicios</v>
      </c>
      <c r="C103" s="8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Solicitar información pública</v>
      </c>
      <c r="C104" s="8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Presupuestos</v>
      </c>
      <c r="C105" s="8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Contratos</v>
      </c>
      <c r="C106" s="8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Consulta pública</v>
      </c>
      <c r="C107" s="8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Planes y programas</v>
      </c>
      <c r="C108" s="8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Plan de Auditorias de Centros y Servicios Sanitarios de Gestión Indirecta 2015-2016</v>
      </c>
      <c r="C109" s="8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Privacidad</v>
      </c>
      <c r="C113" s="8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https://www.comunidad.madrid/transparencia/declaracion-accesibilidad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Reunión con Ayuntamiento de Brunete</v>
      </c>
      <c r="C134" s="85" t="str" cm="1">
        <f t="array" ref="C134">IFERROR(INDEX('03.Muestra'!$F$8:$F$42,SMALL(IF("Página Web"='03.Muestra'!$D$8:$D$42,ROW('03.Muestra'!$F$8:$F$42)-MIN(ROW('03.Muestra'!$D$8:$D$42))+1,""),ROW()-132)),"")</f>
        <v>https://www.comunidad.madrid/transparencia/agenda/reunion-ayuntamiento-brunete-16</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Rafael García González</v>
      </c>
      <c r="C135" s="85" t="str" cm="1">
        <f t="array" ref="C135">IFERROR(INDEX('03.Muestra'!$F$8:$F$42,SMALL(IF("Página Web"='03.Muestra'!$D$8:$D$42,ROW('03.Muestra'!$F$8:$F$42)-MIN(ROW('03.Muestra'!$D$8:$D$42))+1,""),ROW()-132)),"")</f>
        <v>https://www.comunidad.madrid/transparencia/persona/rafael-garcia-gonzalez-2</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 quién aplica la ley</v>
      </c>
      <c r="C136" s="85" t="str" cm="1">
        <f t="array" ref="C136">IFERROR(INDEX('03.Muestra'!$F$8:$F$42,SMALL(IF("Página Web"='03.Muestra'!$D$8:$D$42,ROW('03.Muestra'!$F$8:$F$42)-MIN(ROW('03.Muestra'!$D$8:$D$42))+1,""),ROW()-132)),"")</f>
        <v>https://www.comunidad.madrid/transparencia/quien-aplica-ley</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Las instituciones y su funcionamiento</v>
      </c>
      <c r="C137" s="85" t="str" cm="1">
        <f t="array" ref="C137">IFERROR(INDEX('03.Muestra'!$F$8:$F$42,SMALL(IF("Página Web"='03.Muestra'!$D$8:$D$42,ROW('03.Muestra'!$F$8:$F$42)-MIN(ROW('03.Muestra'!$D$8:$D$42))+1,""),ROW()-132)),"")</f>
        <v>https://www.comunidad.madrid/transparencia/instituciones-y-su-funcionamiento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Evaluando la transparencia</v>
      </c>
      <c r="C138" s="85" t="str" cm="1">
        <f t="array" ref="C138">IFERROR(INDEX('03.Muestra'!$F$8:$F$42,SMALL(IF("Página Web"='03.Muestra'!$D$8:$D$42,ROW('03.Muestra'!$F$8:$F$42)-MIN(ROW('03.Muestra'!$D$8:$D$42))+1,""),ROW()-132)),"")</f>
        <v>https://www.comunidad.madrid/transparencia/evaluando-transparencia</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Organización</v>
      </c>
      <c r="C139" s="85" t="str" cm="1">
        <f t="array" ref="C139">IFERROR(INDEX('03.Muestra'!$F$8:$F$42,SMALL(IF("Página Web"='03.Muestra'!$D$8:$D$42,ROW('03.Muestra'!$F$8:$F$42)-MIN(ROW('03.Muestra'!$D$8:$D$42))+1,""),ROW()-132)),"")</f>
        <v>https://www.comunidad.madrid/transparencia/organizacion-recursos/organizacion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Información del alto cargo</v>
      </c>
      <c r="C140" s="85" t="str" cm="1">
        <f t="array" ref="C140">IFERROR(INDEX('03.Muestra'!$F$8:$F$42,SMALL(IF("Página Web"='03.Muestra'!$D$8:$D$42,ROW('03.Muestra'!$F$8:$F$42)-MIN(ROW('03.Muestra'!$D$8:$D$42))+1,""),ROW()-132)),"")</f>
        <v>https://www.comunidad.madrid/transparencia/Informaci%C3%B3n-del-alto-cargo</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Cartas  de servicios</v>
      </c>
      <c r="C141" s="85" t="str" cm="1">
        <f t="array" ref="C141">IFERROR(INDEX('03.Muestra'!$F$8:$F$42,SMALL(IF("Página Web"='03.Muestra'!$D$8:$D$42,ROW('03.Muestra'!$F$8:$F$42)-MIN(ROW('03.Muestra'!$D$8:$D$42))+1,""),ROW()-132)),"")</f>
        <v>https://www.comunidad.madrid/transparencia/servicios-procedimientos/cartas-servicios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Solicitar información pública</v>
      </c>
      <c r="C142" s="85" t="str" cm="1">
        <f t="array" ref="C142">IFERROR(INDEX('03.Muestra'!$F$8:$F$42,SMALL(IF("Página Web"='03.Muestra'!$D$8:$D$42,ROW('03.Muestra'!$F$8:$F$42)-MIN(ROW('03.Muestra'!$D$8:$D$42))+1,""),ROW()-132)),"")</f>
        <v>https://www.comunidad.madrid/transparencia/derecho-acceso-informacion-publica</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Presupuestos</v>
      </c>
      <c r="C143" s="85" t="str" cm="1">
        <f t="array" ref="C143">IFERROR(INDEX('03.Muestra'!$F$8:$F$42,SMALL(IF("Página Web"='03.Muestra'!$D$8:$D$42,ROW('03.Muestra'!$F$8:$F$42)-MIN(ROW('03.Muestra'!$D$8:$D$42))+1,""),ROW()-132)),"")</f>
        <v>https://www.comunidad.madrid/transparencia/presupuestos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Contratos</v>
      </c>
      <c r="C144" s="85" t="str" cm="1">
        <f t="array" ref="C144">IFERROR(INDEX('03.Muestra'!$F$8:$F$42,SMALL(IF("Página Web"='03.Muestra'!$D$8:$D$42,ROW('03.Muestra'!$F$8:$F$42)-MIN(ROW('03.Muestra'!$D$8:$D$42))+1,""),ROW()-132)),"")</f>
        <v>https://www.comunidad.madrid/transparencia/contratos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Consulta pública</v>
      </c>
      <c r="C145" s="85" t="str" cm="1">
        <f t="array" ref="C145">IFERROR(INDEX('03.Muestra'!$F$8:$F$42,SMALL(IF("Página Web"='03.Muestra'!$D$8:$D$42,ROW('03.Muestra'!$F$8:$F$42)-MIN(ROW('03.Muestra'!$D$8:$D$42))+1,""),ROW()-132)),"")</f>
        <v>https://www.comunidad.madrid/transparencia/normativa-planificacion/consulta-publica</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Planes y programas</v>
      </c>
      <c r="C146" s="85" t="str" cm="1">
        <f t="array" ref="C146">IFERROR(INDEX('03.Muestra'!$F$8:$F$42,SMALL(IF("Página Web"='03.Muestra'!$D$8:$D$42,ROW('03.Muestra'!$F$8:$F$42)-MIN(ROW('03.Muestra'!$D$8:$D$42))+1,""),ROW()-132)),"")</f>
        <v>https://www.comunidad.madrid/transparencia/normativa-planificacion/planes-programas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Plan de Auditorias de Centros y Servicios Sanitarios de Gestión Indirecta 2015-2016</v>
      </c>
      <c r="C147" s="85" t="str" cm="1">
        <f t="array" ref="C147">IFERROR(INDEX('03.Muestra'!$F$8:$F$42,SMALL(IF("Página Web"='03.Muestra'!$D$8:$D$42,ROW('03.Muestra'!$F$8:$F$42)-MIN(ROW('03.Muestra'!$D$8:$D$42))+1,""),ROW()-132)),"")</f>
        <v>https://www.comunidad.madrid/transparencia/informacion-institucional/planes-programas/plan-auditorias-centros-y-servicios-sanitarios-gestion</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https://www.comunidad.madrid/transparencia/contacto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https://www.comunidad.madrid/transparencia/buscar?t=</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https://www.comunidad.madrid/transparencia/aviso-legal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Privacidad</v>
      </c>
      <c r="C151" s="85" t="str" cm="1">
        <f t="array" ref="C151">IFERROR(INDEX('03.Muestra'!$F$8:$F$42,SMALL(IF("Página Web"='03.Muestra'!$D$8:$D$42,ROW('03.Muestra'!$F$8:$F$42)-MIN(ROW('03.Muestra'!$D$8:$D$42))+1,""),ROW()-132)),"")</f>
        <v>https://www.comunidad.madrid/transparencia/privacidad</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https://www.comunidad.madrid/transparencia/declaracion-accesibilidad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Reunión con Ayuntamiento de Brunete</v>
      </c>
      <c r="C172" s="85" t="str" cm="1">
        <f t="array" ref="C172">IFERROR(INDEX('03.Muestra'!$F$8:$F$42,SMALL(IF("Página Web"='03.Muestra'!$D$8:$D$42,ROW('03.Muestra'!$F$8:$F$42)-MIN(ROW('03.Muestra'!$D$8:$D$42))+1,""),ROW()-170)),"")</f>
        <v>https://www.comunidad.madrid/transparencia/agenda/reunion-ayuntamiento-brunete-16</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Rafael García González</v>
      </c>
      <c r="C173" s="85" t="str" cm="1">
        <f t="array" ref="C173">IFERROR(INDEX('03.Muestra'!$F$8:$F$42,SMALL(IF("Página Web"='03.Muestra'!$D$8:$D$42,ROW('03.Muestra'!$F$8:$F$42)-MIN(ROW('03.Muestra'!$D$8:$D$42))+1,""),ROW()-170)),"")</f>
        <v>https://www.comunidad.madrid/transparencia/persona/rafael-garcia-gonzalez-2</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 quién aplica la ley</v>
      </c>
      <c r="C174" s="85" t="str" cm="1">
        <f t="array" ref="C174">IFERROR(INDEX('03.Muestra'!$F$8:$F$42,SMALL(IF("Página Web"='03.Muestra'!$D$8:$D$42,ROW('03.Muestra'!$F$8:$F$42)-MIN(ROW('03.Muestra'!$D$8:$D$42))+1,""),ROW()-170)),"")</f>
        <v>https://www.comunidad.madrid/transparencia/quien-aplica-ley</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Las instituciones y su funcionamiento</v>
      </c>
      <c r="C175" s="85" t="str" cm="1">
        <f t="array" ref="C175">IFERROR(INDEX('03.Muestra'!$F$8:$F$42,SMALL(IF("Página Web"='03.Muestra'!$D$8:$D$42,ROW('03.Muestra'!$F$8:$F$42)-MIN(ROW('03.Muestra'!$D$8:$D$42))+1,""),ROW()-170)),"")</f>
        <v>https://www.comunidad.madrid/transparencia/instituciones-y-su-funcionamiento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Evaluando la transparencia</v>
      </c>
      <c r="C176" s="85" t="str" cm="1">
        <f t="array" ref="C176">IFERROR(INDEX('03.Muestra'!$F$8:$F$42,SMALL(IF("Página Web"='03.Muestra'!$D$8:$D$42,ROW('03.Muestra'!$F$8:$F$42)-MIN(ROW('03.Muestra'!$D$8:$D$42))+1,""),ROW()-170)),"")</f>
        <v>https://www.comunidad.madrid/transparencia/evaluando-transparencia</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Organización</v>
      </c>
      <c r="C177" s="85" t="str" cm="1">
        <f t="array" ref="C177">IFERROR(INDEX('03.Muestra'!$F$8:$F$42,SMALL(IF("Página Web"='03.Muestra'!$D$8:$D$42,ROW('03.Muestra'!$F$8:$F$42)-MIN(ROW('03.Muestra'!$D$8:$D$42))+1,""),ROW()-170)),"")</f>
        <v>https://www.comunidad.madrid/transparencia/organizacion-recursos/organizacion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Información del alto cargo</v>
      </c>
      <c r="C178" s="85" t="str" cm="1">
        <f t="array" ref="C178">IFERROR(INDEX('03.Muestra'!$F$8:$F$42,SMALL(IF("Página Web"='03.Muestra'!$D$8:$D$42,ROW('03.Muestra'!$F$8:$F$42)-MIN(ROW('03.Muestra'!$D$8:$D$42))+1,""),ROW()-170)),"")</f>
        <v>https://www.comunidad.madrid/transparencia/Informaci%C3%B3n-del-alto-cargo</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Cartas  de servicios</v>
      </c>
      <c r="C179" s="85" t="str" cm="1">
        <f t="array" ref="C179">IFERROR(INDEX('03.Muestra'!$F$8:$F$42,SMALL(IF("Página Web"='03.Muestra'!$D$8:$D$42,ROW('03.Muestra'!$F$8:$F$42)-MIN(ROW('03.Muestra'!$D$8:$D$42))+1,""),ROW()-170)),"")</f>
        <v>https://www.comunidad.madrid/transparencia/servicios-procedimientos/cartas-servicios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Solicitar información pública</v>
      </c>
      <c r="C180" s="85" t="str" cm="1">
        <f t="array" ref="C180">IFERROR(INDEX('03.Muestra'!$F$8:$F$42,SMALL(IF("Página Web"='03.Muestra'!$D$8:$D$42,ROW('03.Muestra'!$F$8:$F$42)-MIN(ROW('03.Muestra'!$D$8:$D$42))+1,""),ROW()-170)),"")</f>
        <v>https://www.comunidad.madrid/transparencia/derecho-acceso-informacion-publica</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Presupuestos</v>
      </c>
      <c r="C181" s="85" t="str" cm="1">
        <f t="array" ref="C181">IFERROR(INDEX('03.Muestra'!$F$8:$F$42,SMALL(IF("Página Web"='03.Muestra'!$D$8:$D$42,ROW('03.Muestra'!$F$8:$F$42)-MIN(ROW('03.Muestra'!$D$8:$D$42))+1,""),ROW()-170)),"")</f>
        <v>https://www.comunidad.madrid/transparencia/presupuestos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Contratos</v>
      </c>
      <c r="C182" s="85" t="str" cm="1">
        <f t="array" ref="C182">IFERROR(INDEX('03.Muestra'!$F$8:$F$42,SMALL(IF("Página Web"='03.Muestra'!$D$8:$D$42,ROW('03.Muestra'!$F$8:$F$42)-MIN(ROW('03.Muestra'!$D$8:$D$42))+1,""),ROW()-170)),"")</f>
        <v>https://www.comunidad.madrid/transparencia/contratos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Consulta pública</v>
      </c>
      <c r="C183" s="85" t="str" cm="1">
        <f t="array" ref="C183">IFERROR(INDEX('03.Muestra'!$F$8:$F$42,SMALL(IF("Página Web"='03.Muestra'!$D$8:$D$42,ROW('03.Muestra'!$F$8:$F$42)-MIN(ROW('03.Muestra'!$D$8:$D$42))+1,""),ROW()-170)),"")</f>
        <v>https://www.comunidad.madrid/transparencia/normativa-planificacion/consulta-publica</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Planes y programas</v>
      </c>
      <c r="C184" s="85" t="str" cm="1">
        <f t="array" ref="C184">IFERROR(INDEX('03.Muestra'!$F$8:$F$42,SMALL(IF("Página Web"='03.Muestra'!$D$8:$D$42,ROW('03.Muestra'!$F$8:$F$42)-MIN(ROW('03.Muestra'!$D$8:$D$42))+1,""),ROW()-170)),"")</f>
        <v>https://www.comunidad.madrid/transparencia/normativa-planificacion/planes-programas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Plan de Auditorias de Centros y Servicios Sanitarios de Gestión Indirecta 2015-2016</v>
      </c>
      <c r="C185" s="85" t="str" cm="1">
        <f t="array" ref="C185">IFERROR(INDEX('03.Muestra'!$F$8:$F$42,SMALL(IF("Página Web"='03.Muestra'!$D$8:$D$42,ROW('03.Muestra'!$F$8:$F$42)-MIN(ROW('03.Muestra'!$D$8:$D$42))+1,""),ROW()-170)),"")</f>
        <v>https://www.comunidad.madrid/transparencia/informacion-institucional/planes-programas/plan-auditorias-centros-y-servicios-sanitarios-gestion</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https://www.comunidad.madrid/transparencia/contacto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https://www.comunidad.madrid/transparencia/buscar?t=</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https://www.comunidad.madrid/transparencia/aviso-legal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Privacidad</v>
      </c>
      <c r="C189" s="85" t="str" cm="1">
        <f t="array" ref="C189">IFERROR(INDEX('03.Muestra'!$F$8:$F$42,SMALL(IF("Página Web"='03.Muestra'!$D$8:$D$42,ROW('03.Muestra'!$F$8:$F$42)-MIN(ROW('03.Muestra'!$D$8:$D$42))+1,""),ROW()-170)),"")</f>
        <v>https://www.comunidad.madrid/transparencia/privacidad</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https://www.comunidad.madrid/transparencia/declaracion-accesibilidad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BC18" zoomScale="70" zoomScaleNormal="70" workbookViewId="0">
      <selection activeCell="AP33" sqref="AP33"/>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252</v>
      </c>
      <c r="L6" s="232"/>
      <c r="M6" s="232"/>
      <c r="N6" s="48"/>
      <c r="O6" s="232" t="s">
        <v>253</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85</v>
      </c>
      <c r="D7" s="234"/>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261</v>
      </c>
      <c r="D8" s="236"/>
      <c r="E8" s="38" t="str">
        <f ca="1">CONCATENATE(COUNTIF(E55:CR55,"CONFORME")," (",ROUND(COUNTIF(E55:CR55,"CONFORME")*100/COUNTA($E$19:CR$19),2)," %)")</f>
        <v>20 (21,74 %)</v>
      </c>
      <c r="F8" s="38" t="str">
        <f ca="1">CONCATENATE(COUNTIF(E55:CR55,"NO CONFORME")," (",ROUND(COUNTIF(E55:CR55,"NO CONFORME")*100/COUNTA($E$19:CR$19),2)," %)")</f>
        <v>16 (17,39 %)</v>
      </c>
      <c r="G8" s="39" t="str">
        <f ca="1">CONCATENATE(COUNTIF(E55:CR55,"N/A")," (",ROUND(COUNTIF(E55:CR55,"N/A")*100/COUNTA($E$19:CR$19),2)," %)")</f>
        <v>56 (60,87 %)</v>
      </c>
      <c r="H8" s="39">
        <f ca="1">COUNTIF(E55:CR55,"ERROR")</f>
        <v>0</v>
      </c>
      <c r="I8" s="40">
        <f ca="1">COUNTIF(E55:CR55,"EN CURSO")</f>
        <v>0</v>
      </c>
      <c r="J8" s="187">
        <f ca="1">SUM(VALUE(LEFT(E8,SEARCH(" ",E8)-1)),VALUE(LEFT(F8,SEARCH(" ",F8)-1)))</f>
        <v>36</v>
      </c>
      <c r="K8" s="41" t="s">
        <v>262</v>
      </c>
      <c r="L8" s="38">
        <f ca="1">COUNTIF( $E$20:INDIRECT("$CR$" &amp;  SUM(19,COUNTIFS(B20:B54,"&lt;&gt;"))),"Pasa")+ COUNTIF($E$61:INDIRECT("$AW$" &amp;  SUM(60,COUNTIFS(B61:B95,"&lt;&gt;"))),"Pasa")</f>
        <v>464</v>
      </c>
      <c r="M8" s="42">
        <f ca="1">IF(($L$11+$P$11)=0,0,L8/($L$11+$P$11))</f>
        <v>0.25217391304347825</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263</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158</v>
      </c>
      <c r="M9" s="42">
        <f ca="1">IF(($L$11+$P$11)=0,0,L9/($L$11+$P$11))</f>
        <v>8.5869565217391308E-2</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264</v>
      </c>
      <c r="D10" s="247"/>
      <c r="E10" s="192" t="str">
        <f ca="1">CONCATENATE(ROUND(E11/137*100,2)," %")</f>
        <v>14,6 %</v>
      </c>
      <c r="F10" s="192" t="str">
        <f ca="1">CONCATENATE(ROUND(F11/137*100,2)," %")</f>
        <v>11,68 %</v>
      </c>
      <c r="G10" s="192" t="str">
        <f ca="1">CONCATENATE(ROUND(G11/137*100,2)," %")</f>
        <v>73,72 %</v>
      </c>
      <c r="H10" s="192" t="str">
        <f ca="1">CONCATENATE(ROUND(H11/137*100,2)," %")</f>
        <v>0 %</v>
      </c>
      <c r="I10" s="194" t="str">
        <f ca="1">CONCATENATE(ROUND(I11/137*100,2)," %")</f>
        <v>0 %</v>
      </c>
      <c r="J10" s="195"/>
      <c r="K10" s="41" t="s">
        <v>96</v>
      </c>
      <c r="L10" s="38">
        <f ca="1">COUNTIF( $E$20:INDIRECT("$CR$" &amp;  SUM(19,COUNTIFS(B20:B54,"&lt;&gt;"))),"N/A")+COUNTIF($E$61:INDIRECT("$AW$" &amp;  SUM(60,COUNTIFS(B61:B95,"&lt;&gt;"))),"N/A")</f>
        <v>1218</v>
      </c>
      <c r="M10" s="42">
        <f ca="1">IF(($L$11+$P$11)=0,0,L10/($L$11+$P$11))</f>
        <v>0.66195652173913044</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20</v>
      </c>
      <c r="F11" s="193">
        <f ca="1">SUM(VALUE(LEFT(F8,SEARCH(" ",F8)-1)),VALUE(LEFT(F9,SEARCH(" ",F9)-1)))</f>
        <v>16</v>
      </c>
      <c r="G11" s="193">
        <f ca="1">SUM(VALUE(LEFT(G8,SEARCH(" ",G8)-1)),VALUE(LEFT(G9,SEARCH(" ",G9)-1)))</f>
        <v>101</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266</v>
      </c>
      <c r="E13" s="18"/>
      <c r="F13" s="243" t="s">
        <v>267</v>
      </c>
      <c r="G13" s="244"/>
      <c r="H13" s="244"/>
      <c r="I13" s="245"/>
      <c r="J13" s="18"/>
      <c r="K13" s="243" t="s">
        <v>268</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5.56</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261</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269</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https://www.comunidad.madrid/transparencia/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Reunión con Ayuntamiento de Brunete</v>
      </c>
      <c r="D21" s="74" t="str" cm="1">
        <f t="array" ref="D21">IFERROR(INDEX('03.Muestra'!$F$8:$F$42,SMALL(IF("Página Web"='03.Muestra'!$D$8:$D$42,ROW('03.Muestra'!$F$8:$F$42)-MIN(ROW('03.Muestra'!$D$8:$D$42))+1,""),ROW()-19)),"")</f>
        <v>https://www.comunidad.madrid/transparencia/agenda/reunion-ayuntamiento-brunete-16</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N/A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Rafael García González</v>
      </c>
      <c r="D22" s="74" t="str" cm="1">
        <f t="array" ref="D22">IFERROR(INDEX('03.Muestra'!$F$8:$F$42,SMALL(IF("Página Web"='03.Muestra'!$D$8:$D$42,ROW('03.Muestra'!$F$8:$F$42)-MIN(ROW('03.Muestra'!$D$8:$D$42))+1,""),ROW()-19)),"")</f>
        <v>https://www.comunidad.madrid/transparencia/persona/rafael-garcia-gonzalez-2</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N/A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A quién aplica la ley</v>
      </c>
      <c r="D23" s="74" t="str" cm="1">
        <f t="array" ref="D23">IFERROR(INDEX('03.Muestra'!$F$8:$F$42,SMALL(IF("Página Web"='03.Muestra'!$D$8:$D$42,ROW('03.Muestra'!$F$8:$F$42)-MIN(ROW('03.Muestra'!$D$8:$D$42))+1,""),ROW()-19)),"")</f>
        <v>https://www.comunidad.madrid/transparencia/quien-aplica-ley</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Pasa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Las instituciones y su funcionamiento</v>
      </c>
      <c r="D24" s="74" t="str" cm="1">
        <f t="array" ref="D24">IFERROR(INDEX('03.Muestra'!$F$8:$F$42,SMALL(IF("Página Web"='03.Muestra'!$D$8:$D$42,ROW('03.Muestra'!$F$8:$F$42)-MIN(ROW('03.Muestra'!$D$8:$D$42))+1,""),ROW()-19)),"")</f>
        <v>https://www.comunidad.madrid/transparencia/instituciones-y-su-funcionamiento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Evaluando la transparencia</v>
      </c>
      <c r="D25" s="74" t="str" cm="1">
        <f t="array" ref="D25">IFERROR(INDEX('03.Muestra'!$F$8:$F$42,SMALL(IF("Página Web"='03.Muestra'!$D$8:$D$42,ROW('03.Muestra'!$F$8:$F$42)-MIN(ROW('03.Muestra'!$D$8:$D$42))+1,""),ROW()-19)),"")</f>
        <v>https://www.comunidad.madrid/transparencia/evaluando-transparencia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Pasa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Organización</v>
      </c>
      <c r="D26" s="74" t="str" cm="1">
        <f t="array" ref="D26">IFERROR(INDEX('03.Muestra'!$F$8:$F$42,SMALL(IF("Página Web"='03.Muestra'!$D$8:$D$42,ROW('03.Muestra'!$F$8:$F$42)-MIN(ROW('03.Muestra'!$D$8:$D$42))+1,""),ROW()-19)),"")</f>
        <v>https://www.comunidad.madrid/transparencia/organizacion-recursos/organizacion</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Información del alto cargo</v>
      </c>
      <c r="D27" s="74" t="str" cm="1">
        <f t="array" ref="D27">IFERROR(INDEX('03.Muestra'!$F$8:$F$42,SMALL(IF("Página Web"='03.Muestra'!$D$8:$D$42,ROW('03.Muestra'!$F$8:$F$42)-MIN(ROW('03.Muestra'!$D$8:$D$42))+1,""),ROW()-19)),"")</f>
        <v>https://www.comunidad.madrid/transparencia/Informaci%C3%B3n-del-alto-cargo</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Pasa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Cartas  de servicios</v>
      </c>
      <c r="D28" s="74" t="str" cm="1">
        <f t="array" ref="D28">IFERROR(INDEX('03.Muestra'!$F$8:$F$42,SMALL(IF("Página Web"='03.Muestra'!$D$8:$D$42,ROW('03.Muestra'!$F$8:$F$42)-MIN(ROW('03.Muestra'!$D$8:$D$42))+1,""),ROW()-19)),"")</f>
        <v>https://www.comunidad.madrid/transparencia/servicios-procedimientos/cartas-servicios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Solicitar información pública</v>
      </c>
      <c r="D29" s="74" t="str" cm="1">
        <f t="array" ref="D29">IFERROR(INDEX('03.Muestra'!$F$8:$F$42,SMALL(IF("Página Web"='03.Muestra'!$D$8:$D$42,ROW('03.Muestra'!$F$8:$F$42)-MIN(ROW('03.Muestra'!$D$8:$D$42))+1,""),ROW()-19)),"")</f>
        <v>https://www.comunidad.madrid/transparencia/derecho-acceso-informacion-publica</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Pasa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Presupuestos</v>
      </c>
      <c r="D30" s="74" t="str" cm="1">
        <f t="array" ref="D30">IFERROR(INDEX('03.Muestra'!$F$8:$F$42,SMALL(IF("Página Web"='03.Muestra'!$D$8:$D$42,ROW('03.Muestra'!$F$8:$F$42)-MIN(ROW('03.Muestra'!$D$8:$D$42))+1,""),ROW()-19)),"")</f>
        <v>https://www.comunidad.madrid/transparencia/presupuestos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Contratos</v>
      </c>
      <c r="D31" s="74" t="str" cm="1">
        <f t="array" ref="D31">IFERROR(INDEX('03.Muestra'!$F$8:$F$42,SMALL(IF("Página Web"='03.Muestra'!$D$8:$D$42,ROW('03.Muestra'!$F$8:$F$42)-MIN(ROW('03.Muestra'!$D$8:$D$42))+1,""),ROW()-19)),"")</f>
        <v>https://www.comunidad.madrid/transparencia/contratos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Pasa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Consulta pública</v>
      </c>
      <c r="D32" s="74" t="str" cm="1">
        <f t="array" ref="D32">IFERROR(INDEX('03.Muestra'!$F$8:$F$42,SMALL(IF("Página Web"='03.Muestra'!$D$8:$D$42,ROW('03.Muestra'!$F$8:$F$42)-MIN(ROW('03.Muestra'!$D$8:$D$42))+1,""),ROW()-19)),"")</f>
        <v>https://www.comunidad.madrid/transparencia/normativa-planificacion/consulta-publica</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Planes y programas</v>
      </c>
      <c r="D33" s="74" t="str" cm="1">
        <f t="array" ref="D33">IFERROR(INDEX('03.Muestra'!$F$8:$F$42,SMALL(IF("Página Web"='03.Muestra'!$D$8:$D$42,ROW('03.Muestra'!$F$8:$F$42)-MIN(ROW('03.Muestra'!$D$8:$D$42))+1,""),ROW()-19)),"")</f>
        <v>https://www.comunidad.madrid/transparencia/normativa-planificacion/planes-programas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Plan de Auditorias de Centros y Servicios Sanitarios de Gestión Indirecta 2015-2016</v>
      </c>
      <c r="D34" s="74" t="str" cm="1">
        <f t="array" ref="D34">IFERROR(INDEX('03.Muestra'!$F$8:$F$42,SMALL(IF("Página Web"='03.Muestra'!$D$8:$D$42,ROW('03.Muestra'!$F$8:$F$42)-MIN(ROW('03.Muestra'!$D$8:$D$42))+1,""),ROW()-19)),"")</f>
        <v>https://www.comunidad.madrid/transparencia/informacion-institucional/planes-programas/plan-auditorias-centros-y-servicios-sanitarios-gestion</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Pasa</v>
      </c>
      <c r="AQ34" s="75" t="str" cm="1">
        <f t="array" aca="1" ref="AQ34" ca="1">IF($B34="","",IF(ISBLANK(INDIRECT("R9.Web!D"&amp;SUM(18,38*7,15))),"",INDIRECT("R9.Web!D"&amp;SUM(18,38*7,15))))</f>
        <v>Pasa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Falla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N/A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Pasa</v>
      </c>
      <c r="BM34" s="75" t="str" cm="1">
        <f t="array" aca="1" ref="BM34" ca="1">IF($B34="","",IF(ISBLANK(INDIRECT("R9.Web!D"&amp;SUM(18,38*29,15))),"",INDIRECT("R9.Web!D"&amp;SUM(18,38*29,15))))</f>
        <v>N/A</v>
      </c>
      <c r="BN34" s="75" t="str" cm="1">
        <f t="array" aca="1" ref="BN34" ca="1">IF($B34="","",IF(ISBLANK(INDIRECT("R9.Web!D"&amp;SUM(18,38*30,15))),"",INDIRECT("R9.Web!D"&amp;SUM(18,38*30,15))))</f>
        <v>Pasa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https://www.comunidad.madrid/transparencia/contacto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Pasa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Falla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N/A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Falla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Buscador</v>
      </c>
      <c r="D36" s="74" t="str" cm="1">
        <f t="array" ref="D36">IFERROR(INDEX('03.Muestra'!$F$8:$F$42,SMALL(IF("Página Web"='03.Muestra'!$D$8:$D$42,ROW('03.Muestra'!$F$8:$F$42)-MIN(ROW('03.Muestra'!$D$8:$D$42))+1,""),ROW()-19)),"")</f>
        <v>https://www.comunidad.madrid/transparencia/buscar?t=</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Pasa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Falla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N/A</v>
      </c>
      <c r="BJ36" s="75" t="str" cm="1">
        <f t="array" aca="1" ref="BJ36" ca="1">IF($B36="","",IF(ISBLANK(INDIRECT("R9.Web!D"&amp;SUM(18,38*26,17))),"",INDIRECT("R9.Web!D"&amp;SUM(18,38*26,17))))</f>
        <v>Falla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https://www.comunidad.madrid/transparencia/aviso-legal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Pasa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Falla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N/A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Privacidad</v>
      </c>
      <c r="D38" s="74" t="str" cm="1">
        <f t="array" ref="D38">IFERROR(INDEX('03.Muestra'!$F$8:$F$42,SMALL(IF("Página Web"='03.Muestra'!$D$8:$D$42,ROW('03.Muestra'!$F$8:$F$42)-MIN(ROW('03.Muestra'!$D$8:$D$42))+1,""),ROW()-19)),"")</f>
        <v>https://www.comunidad.madrid/transparencia/privacidad</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Pasa</v>
      </c>
      <c r="AQ38" s="75" t="str" cm="1">
        <f t="array" aca="1" ref="AQ38" ca="1">IF($B38="","",IF(ISBLANK(INDIRECT("R9.Web!D"&amp;SUM(18,38*7,19))),"",INDIRECT("R9.Web!D"&amp;SUM(18,38*7,19))))</f>
        <v>Pasa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Falla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N/A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https://www.comunidad.madrid/transparencia/declaracion-accesibilidad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Pasa</v>
      </c>
      <c r="AQ39" s="75" t="str" cm="1">
        <f t="array" aca="1" ref="AQ39" ca="1">IF($B39="","",IF(ISBLANK(INDIRECT("R9.Web!D"&amp;SUM(18,38*7,20))),"",INDIRECT("R9.Web!D"&amp;SUM(18,38*7,20))))</f>
        <v>Pasa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Falla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N/A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Falla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4" t="s">
        <v>263</v>
      </c>
      <c r="C58" s="254"/>
      <c r="D58" s="254"/>
    </row>
    <row r="59" spans="2:99" ht="23.25" customHeight="1">
      <c r="B59" s="248" t="s">
        <v>269</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8"/>
      <c r="D30" s="208"/>
    </row>
    <row r="31" spans="2:15" ht="14">
      <c r="B31" s="209"/>
      <c r="C31" s="208"/>
      <c r="D31" s="208"/>
    </row>
    <row r="32" spans="2:15" ht="14">
      <c r="B32" s="209" t="s">
        <v>451</v>
      </c>
      <c r="C32" s="209">
        <v>28</v>
      </c>
      <c r="D32" s="209"/>
    </row>
    <row r="33" spans="2:4" ht="14">
      <c r="B33" s="209" t="s">
        <v>452</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ht="13">
      <c r="C3" s="109" t="s">
        <v>15</v>
      </c>
      <c r="D3" s="112" t="str">
        <f>'01.Definición de ámbito'!C9</f>
        <v>A13043893</v>
      </c>
      <c r="E3" s="109" t="s">
        <v>56</v>
      </c>
      <c r="F3" s="112" t="str">
        <f>'02.Tecnologías'!C10</f>
        <v>No</v>
      </c>
      <c r="G3" s="112" t="str">
        <f>'02.Tecnologías'!K13</f>
        <v>PHP/Drupal</v>
      </c>
      <c r="H3" s="112" t="str">
        <f>'02.Tecnologías'!L13</f>
        <v>https://www.drupal.org/project/drupal/releases/7.0.0</v>
      </c>
      <c r="I3" s="162"/>
      <c r="J3" s="162"/>
      <c r="K3" s="118" t="s">
        <v>467</v>
      </c>
      <c r="L3" s="163">
        <f>'03.Muestra'!D47</f>
        <v>17</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https://www.comunidad.madrid/transparencia/</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Pasa</v>
      </c>
      <c r="BX3" s="111" t="str">
        <f ca="1">RESULTADOS!BB20</f>
        <v>Falla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3</v>
      </c>
      <c r="M4" s="109"/>
      <c r="T4" s="113">
        <f>RESULTADOS!B21</f>
        <v>2</v>
      </c>
      <c r="U4" s="113" t="str">
        <f>RESULTADOS!C21</f>
        <v>Reunión con Ayuntamiento de Brunete</v>
      </c>
      <c r="V4" s="113" t="str">
        <f t="shared" ref="V4:V37" si="0">IF(T4&lt;&gt;"","Página web","")</f>
        <v>Página web</v>
      </c>
      <c r="W4" s="113" t="str">
        <v>Aleatoria</v>
      </c>
      <c r="X4" s="113" t="str">
        <f>RESULTADOS!D21</f>
        <v>https://www.comunidad.madrid/transparencia/agenda/reunion-ayuntamiento-brunete-16</v>
      </c>
      <c r="Y4" s="113" t="str">
        <v>Home &gt; Reunión con Ayuntamiento de Brunete</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Pasa</v>
      </c>
      <c r="BN4" s="111" t="str">
        <f ca="1">RESULTADOS!AR21</f>
        <v>Falla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Falla</v>
      </c>
      <c r="BV4" s="111" t="str">
        <f ca="1">RESULTADOS!AZ21</f>
        <v>Falla</v>
      </c>
      <c r="BW4" s="111" t="str">
        <f ca="1">RESULTADOS!BA21</f>
        <v>Pasa</v>
      </c>
      <c r="BX4" s="111" t="str">
        <f ca="1">RESULTADOS!BB21</f>
        <v>Falla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N/A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Rafael García González</v>
      </c>
      <c r="V5" s="113" t="str">
        <f t="shared" si="0"/>
        <v>Página web</v>
      </c>
      <c r="W5" s="113" t="str">
        <v>Aleatoria</v>
      </c>
      <c r="X5" s="113" t="str">
        <f>RESULTADOS!D22</f>
        <v>https://www.comunidad.madrid/transparencia/persona/rafael-garcia-gonzalez-2</v>
      </c>
      <c r="Y5" s="113" t="str">
        <v>Home &gt; Reunión con Ayuntamiento de Brunete &gt; Rafael García González</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Falla</v>
      </c>
      <c r="BO5" s="111" t="str">
        <f ca="1">RESULTADOS!AS22</f>
        <v>N/A</v>
      </c>
      <c r="BP5" s="111" t="str">
        <f ca="1">RESULTADOS!AT22</f>
        <v>Falla</v>
      </c>
      <c r="BQ5" s="111" t="str">
        <f ca="1">RESULTADOS!AU22</f>
        <v>N/A</v>
      </c>
      <c r="BR5" s="111" t="str">
        <f ca="1">RESULTADOS!AV22</f>
        <v>Falla</v>
      </c>
      <c r="BS5" s="111" t="str">
        <f ca="1">RESULTADOS!AW22</f>
        <v>Pasa</v>
      </c>
      <c r="BT5" s="111" t="str">
        <f ca="1">RESULTADOS!AX22</f>
        <v>N/A</v>
      </c>
      <c r="BU5" s="111" t="str">
        <f ca="1">RESULTADOS!AY22</f>
        <v>Falla</v>
      </c>
      <c r="BV5" s="111" t="str">
        <f ca="1">RESULTADOS!AZ22</f>
        <v>Falla</v>
      </c>
      <c r="BW5" s="111" t="str">
        <f ca="1">RESULTADOS!BA22</f>
        <v>Pasa</v>
      </c>
      <c r="BX5" s="111" t="str">
        <f ca="1">RESULTADOS!BB22</f>
        <v>Falla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Falla</v>
      </c>
      <c r="CI5" s="111" t="str">
        <f ca="1">RESULTADOS!BM22</f>
        <v>N/A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A quién aplica la ley</v>
      </c>
      <c r="V6" s="113" t="str">
        <f t="shared" si="0"/>
        <v>Página web</v>
      </c>
      <c r="W6" s="113" t="str">
        <v>Pagina tipo</v>
      </c>
      <c r="X6" s="113" t="str">
        <f>RESULTADOS!D23</f>
        <v>https://www.comunidad.madrid/transparencia/quien-aplica-ley</v>
      </c>
      <c r="Y6" s="113" t="str">
        <v>Home &gt; Entender la Transparencia &gt; A quién aplica la ley</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Pasa</v>
      </c>
      <c r="BN6" s="111" t="str">
        <f ca="1">RESULTADOS!AR23</f>
        <v>Falla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Pasa</v>
      </c>
      <c r="BX6" s="111" t="str">
        <f ca="1">RESULTADOS!BB23</f>
        <v>Falla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Las instituciones y su funcionamiento</v>
      </c>
      <c r="V7" s="113" t="str">
        <f t="shared" si="0"/>
        <v>Página web</v>
      </c>
      <c r="W7" s="113" t="str">
        <v>Pagina tipo</v>
      </c>
      <c r="X7" s="113" t="str">
        <f>RESULTADOS!D24</f>
        <v>https://www.comunidad.madrid/transparencia/instituciones-y-su-funcionamiento</v>
      </c>
      <c r="Y7" s="113" t="str">
        <v>Home &gt; Entender la Transparencia &gt; Las instituciones y su funcionamiento</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Falla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Falla</v>
      </c>
      <c r="BV7" s="111" t="str">
        <f ca="1">RESULTADOS!AZ24</f>
        <v>Falla</v>
      </c>
      <c r="BW7" s="111" t="str">
        <f ca="1">RESULTADOS!BA24</f>
        <v>Pasa</v>
      </c>
      <c r="BX7" s="111" t="str">
        <f ca="1">RESULTADOS!BB24</f>
        <v>Falla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Pasa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Evaluando la transparencia</v>
      </c>
      <c r="V8" s="113" t="str">
        <f t="shared" si="0"/>
        <v>Página web</v>
      </c>
      <c r="W8" s="113" t="str">
        <v>Pagina tipo</v>
      </c>
      <c r="X8" s="113" t="str">
        <f>RESULTADOS!D25</f>
        <v>https://www.comunidad.madrid/transparencia/evaluando-transparencia</v>
      </c>
      <c r="Y8" s="113" t="str">
        <v>Home &gt; Entender la Transparencia &gt; Evaluando la transparencia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Pasa</v>
      </c>
      <c r="BN8" s="111" t="str">
        <f ca="1">RESULTADOS!AR25</f>
        <v>Falla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Falla</v>
      </c>
      <c r="BV8" s="111" t="str">
        <f ca="1">RESULTADOS!AZ25</f>
        <v>Falla</v>
      </c>
      <c r="BW8" s="111" t="str">
        <f ca="1">RESULTADOS!BA25</f>
        <v>Pasa</v>
      </c>
      <c r="BX8" s="111" t="str">
        <f ca="1">RESULTADOS!BB25</f>
        <v>Falla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Organización</v>
      </c>
      <c r="V9" s="113" t="str">
        <f t="shared" si="0"/>
        <v>Página web</v>
      </c>
      <c r="W9" s="113" t="str">
        <v>Pagina tipo</v>
      </c>
      <c r="X9" s="113" t="str">
        <f>RESULTADOS!D26</f>
        <v>https://www.comunidad.madrid/transparencia/organizacion-recursos/organizacion</v>
      </c>
      <c r="Y9" s="113" t="str">
        <v>Home &gt; Organización y  Recursos &gt; Organización</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Falla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Falla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Portal de Transparecia</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Información del alto cargo</v>
      </c>
      <c r="V10" s="113" t="str">
        <f t="shared" si="0"/>
        <v>Página web</v>
      </c>
      <c r="W10" s="113" t="str">
        <v>Pagina tipo</v>
      </c>
      <c r="X10" s="113" t="str">
        <f>RESULTADOS!D27</f>
        <v>https://www.comunidad.madrid/transparencia/Informaci%C3%B3n-del-alto-cargo</v>
      </c>
      <c r="Y10" s="113" t="str">
        <v>Home &gt; Organización y  Recursos &gt; Información del alto cargo</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Pasa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Falla</v>
      </c>
      <c r="BV10" s="111" t="str">
        <f ca="1">RESULTADOS!AZ27</f>
        <v>Falla</v>
      </c>
      <c r="BW10" s="111" t="str">
        <f ca="1">RESULTADOS!BA27</f>
        <v>Pasa</v>
      </c>
      <c r="BX10" s="111" t="str">
        <f ca="1">RESULTADOS!BB27</f>
        <v>Falla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https://www.comunidad.madrid/transparencia/	</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Cartas  de servicios</v>
      </c>
      <c r="V11" s="113" t="str">
        <f t="shared" si="0"/>
        <v>Página web</v>
      </c>
      <c r="W11" s="113" t="str">
        <v>Pagina tipo</v>
      </c>
      <c r="X11" s="113" t="str">
        <f>RESULTADOS!D28</f>
        <v>https://www.comunidad.madrid/transparencia/servicios-procedimientos/cartas-servicios</v>
      </c>
      <c r="Y11" s="113" t="str">
        <v>Home &gt; Servicios y Procedimientos  &gt; Cartas  de servicios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Falla</v>
      </c>
      <c r="BV11" s="111" t="str">
        <f ca="1">RESULTADOS!AZ28</f>
        <v>Falla</v>
      </c>
      <c r="BW11" s="111" t="str">
        <f ca="1">RESULTADOS!BA28</f>
        <v>Pasa</v>
      </c>
      <c r="BX11" s="111" t="str">
        <f ca="1">RESULTADOS!BB28</f>
        <v>Falla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Solicitar información pública</v>
      </c>
      <c r="V12" s="113" t="str">
        <f t="shared" si="0"/>
        <v>Página web</v>
      </c>
      <c r="W12" s="113" t="str">
        <v>Pagina tipo</v>
      </c>
      <c r="X12" s="113" t="str">
        <f>RESULTADOS!D29</f>
        <v>https://www.comunidad.madrid/transparencia/derecho-acceso-informacion-publica</v>
      </c>
      <c r="Y12" s="113" t="str">
        <v>Home &gt; Servicios y Procedimientos  &gt; Solicitar información pública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Pasa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Falla</v>
      </c>
      <c r="BV12" s="111" t="str">
        <f ca="1">RESULTADOS!AZ29</f>
        <v>Falla</v>
      </c>
      <c r="BW12" s="111" t="str">
        <f ca="1">RESULTADOS!BA29</f>
        <v>Pasa</v>
      </c>
      <c r="BX12" s="111" t="str">
        <f ca="1">RESULTADOS!BB29</f>
        <v>Falla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 Plataforma web que centraliza y publica información pública para que los ciudadanos puedan acceder a ella de forma fácil y organizada.</v>
      </c>
      <c r="E13" s="109" t="s">
        <v>58</v>
      </c>
      <c r="F13" s="112" t="str">
        <f>'02.Tecnologías'!I10</f>
        <v>No</v>
      </c>
      <c r="G13" s="112">
        <f>'02.Tecnologías'!K23</f>
        <v>0</v>
      </c>
      <c r="H13" s="112">
        <f>'02.Tecnologías'!L23</f>
        <v>0</v>
      </c>
      <c r="I13" s="162"/>
      <c r="J13" s="162"/>
      <c r="K13" t="s">
        <v>473</v>
      </c>
      <c r="L13" s="164" t="str">
        <f ca="1">RESULTADOS!E8</f>
        <v>20 (21,74 %)</v>
      </c>
      <c r="M13" s="164" t="str">
        <f ca="1">RESULTADOS!F8</f>
        <v>16 (17,39 %)</v>
      </c>
      <c r="N13" s="164" t="str">
        <f ca="1">RESULTADOS!G8</f>
        <v>56 (60,87 %)</v>
      </c>
      <c r="O13" s="113">
        <f ca="1">RESULTADOS!H8</f>
        <v>0</v>
      </c>
      <c r="P13" s="113">
        <f ca="1">RESULTADOS!I8</f>
        <v>0</v>
      </c>
      <c r="T13" s="113">
        <f>RESULTADOS!B30</f>
        <v>11</v>
      </c>
      <c r="U13" s="113" t="str">
        <f>RESULTADOS!C30</f>
        <v>Presupuestos</v>
      </c>
      <c r="V13" s="113" t="str">
        <f t="shared" si="0"/>
        <v>Página web</v>
      </c>
      <c r="W13" s="113" t="str">
        <v>Pagina tipo</v>
      </c>
      <c r="X13" s="113" t="str">
        <f>RESULTADOS!D30</f>
        <v>https://www.comunidad.madrid/transparencia/presupuestos</v>
      </c>
      <c r="Y13" s="113" t="str">
        <v>Home &gt; Presupuestos, contratos y subvenciones &gt; Presupuestos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Pasa</v>
      </c>
      <c r="BN13" s="111" t="str">
        <f ca="1">RESULTADOS!AR30</f>
        <v>Falla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Falla</v>
      </c>
      <c r="BW13" s="111" t="str">
        <f ca="1">RESULTADOS!BA30</f>
        <v>Pasa</v>
      </c>
      <c r="BX13" s="111" t="str">
        <f ca="1">RESULTADOS!BB30</f>
        <v>Falla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45957</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Contratos</v>
      </c>
      <c r="V14" s="113" t="str">
        <f t="shared" si="0"/>
        <v>Página web</v>
      </c>
      <c r="W14" s="113" t="str">
        <v>Pagina tipo</v>
      </c>
      <c r="X14" s="113" t="str">
        <f>RESULTADOS!D31</f>
        <v>https://www.comunidad.madrid/transparencia/contratos</v>
      </c>
      <c r="Y14" s="113" t="str">
        <v>Home &gt; Presupuestos, contratos y subvenciones &gt; Contratos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Pasa</v>
      </c>
      <c r="BN14" s="111" t="str">
        <f ca="1">RESULTADOS!AR31</f>
        <v>Falla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Falla</v>
      </c>
      <c r="BV14" s="111" t="str">
        <f ca="1">RESULTADOS!AZ31</f>
        <v>Falla</v>
      </c>
      <c r="BW14" s="111" t="str">
        <f ca="1">RESULTADOS!BA31</f>
        <v>Pasa</v>
      </c>
      <c r="BX14" s="111" t="str">
        <f ca="1">RESULTADOS!BB31</f>
        <v>Falla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Consulta pública</v>
      </c>
      <c r="V15" s="113" t="str">
        <f t="shared" si="0"/>
        <v>Página web</v>
      </c>
      <c r="W15" s="113" t="str">
        <v>Pagina tipo</v>
      </c>
      <c r="X15" s="113" t="str">
        <f>RESULTADOS!D32</f>
        <v>https://www.comunidad.madrid/transparencia/normativa-planificacion/consulta-publica</v>
      </c>
      <c r="Y15" s="113" t="str">
        <v>Home &gt; Normativa y Planificación &gt; Consulta pública</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Falla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Falla</v>
      </c>
      <c r="BW15" s="111" t="str">
        <f ca="1">RESULTADOS!BA32</f>
        <v>Pasa</v>
      </c>
      <c r="BX15" s="111" t="str">
        <f ca="1">RESULTADOS!BB32</f>
        <v>Falla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Falla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Falla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Planes y programas</v>
      </c>
      <c r="V16" s="113" t="str">
        <f t="shared" si="0"/>
        <v>Página web</v>
      </c>
      <c r="W16" s="113" t="str">
        <v>Pagina tipo</v>
      </c>
      <c r="X16" s="113" t="str">
        <f>RESULTADOS!D33</f>
        <v>https://www.comunidad.madrid/transparencia/normativa-planificacion/planes-programas</v>
      </c>
      <c r="Y16" s="113" t="str">
        <v>Home &gt; Normativa y Planificación &gt; Planes y programas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Falla</v>
      </c>
      <c r="BV16" s="111" t="str">
        <f ca="1">RESULTADOS!AZ33</f>
        <v>Falla</v>
      </c>
      <c r="BW16" s="111" t="str">
        <f ca="1">RESULTADOS!BA33</f>
        <v>Pasa</v>
      </c>
      <c r="BX16" s="111" t="str">
        <f ca="1">RESULTADOS!BB33</f>
        <v>Falla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475</v>
      </c>
      <c r="T17" s="113">
        <f>RESULTADOS!B34</f>
        <v>15</v>
      </c>
      <c r="U17" s="113" t="str">
        <f>RESULTADOS!C34</f>
        <v>Plan de Auditorias de Centros y Servicios Sanitarios de Gestión Indirecta 2015-2016</v>
      </c>
      <c r="V17" s="113" t="str">
        <f t="shared" si="0"/>
        <v>Página web</v>
      </c>
      <c r="W17" s="113" t="str">
        <v>Aleatoria</v>
      </c>
      <c r="X17" s="113" t="str">
        <f>RESULTADOS!D34</f>
        <v>https://www.comunidad.madrid/transparencia/informacion-institucional/planes-programas/plan-auditorias-centros-y-servicios-sanitarios-gestion</v>
      </c>
      <c r="Y17" s="113" t="str">
        <v>Home &gt; Lupa (icono) &gt; Lupa (icono) [Plan de Auditorias de Centros y Servicios Sanitarios de Gestión Indirecta 2015-2016]</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Pasa</v>
      </c>
      <c r="BM17" s="111" t="str">
        <f ca="1">RESULTADOS!AQ34</f>
        <v>Pasa</v>
      </c>
      <c r="BN17" s="111" t="str">
        <f ca="1">RESULTADOS!AR34</f>
        <v>Falla</v>
      </c>
      <c r="BO17" s="111" t="str">
        <f ca="1">RESULTADOS!AS34</f>
        <v>N/A</v>
      </c>
      <c r="BP17" s="111" t="str">
        <f ca="1">RESULTADOS!AT34</f>
        <v>Pasa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Falla</v>
      </c>
      <c r="BW17" s="111" t="str">
        <f ca="1">RESULTADOS!BA34</f>
        <v>Pasa</v>
      </c>
      <c r="BX17" s="111" t="str">
        <f ca="1">RESULTADOS!BB34</f>
        <v>Falla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N/A</v>
      </c>
      <c r="CF17" s="111" t="str">
        <f ca="1">RESULTADOS!BJ34</f>
        <v>Pasa</v>
      </c>
      <c r="CG17" s="111" t="str">
        <f ca="1">RESULTADOS!BK34</f>
        <v>Pasa</v>
      </c>
      <c r="CH17" s="111" t="str">
        <f ca="1">RESULTADOS!BL34</f>
        <v>Pasa</v>
      </c>
      <c r="CI17" s="111" t="str">
        <f ca="1">RESULTADOS!BM34</f>
        <v>N/A</v>
      </c>
      <c r="CJ17" s="111" t="str">
        <f ca="1">RESULTADOS!BN34</f>
        <v>Pasa</v>
      </c>
      <c r="CK17" s="111" t="str">
        <f ca="1">RESULTADOS!BO34</f>
        <v>Pasa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91</v>
      </c>
      <c r="L18" s="113">
        <f ca="1">RESULTADOS!L8</f>
        <v>464</v>
      </c>
      <c r="M18" s="171">
        <f ca="1">RESULTADOS!M8</f>
        <v>0.25217391304347825</v>
      </c>
      <c r="T18" s="113">
        <f>RESULTADOS!B35</f>
        <v>16</v>
      </c>
      <c r="U18" s="113" t="str">
        <f>RESULTADOS!C35</f>
        <v>Contacto</v>
      </c>
      <c r="V18" s="113" t="str">
        <f t="shared" si="0"/>
        <v>Página web</v>
      </c>
      <c r="W18" s="113" t="str">
        <v>Contacto</v>
      </c>
      <c r="X18" s="113" t="str">
        <f>RESULTADOS!D35</f>
        <v>https://www.comunidad.madrid/transparencia/contacto</v>
      </c>
      <c r="Y18" s="113" t="str">
        <v>Home &gt; Lupa (icono) &gt; Lupa (icono)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Pasa</v>
      </c>
      <c r="BN18" s="111" t="str">
        <f ca="1">RESULTADOS!AR35</f>
        <v>Falla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Falla</v>
      </c>
      <c r="BW18" s="111" t="str">
        <f ca="1">RESULTADOS!BA35</f>
        <v>Pasa</v>
      </c>
      <c r="BX18" s="111" t="str">
        <f ca="1">RESULTADOS!BB35</f>
        <v>Falla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N/A</v>
      </c>
      <c r="CF18" s="111" t="str">
        <f ca="1">RESULTADOS!BJ35</f>
        <v>Pasa</v>
      </c>
      <c r="CG18" s="111" t="str">
        <f ca="1">RESULTADOS!BK35</f>
        <v>Pasa</v>
      </c>
      <c r="CH18" s="111" t="str">
        <f ca="1">RESULTADOS!BL35</f>
        <v>Falla</v>
      </c>
      <c r="CI18" s="111" t="str">
        <f ca="1">RESULTADOS!BM35</f>
        <v>Falla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93</v>
      </c>
      <c r="L19" s="113">
        <f ca="1">RESULTADOS!L9</f>
        <v>158</v>
      </c>
      <c r="M19" s="171">
        <f ca="1">RESULTADOS!M9</f>
        <v>8.5869565217391308E-2</v>
      </c>
      <c r="T19" s="113">
        <f>RESULTADOS!B36</f>
        <v>17</v>
      </c>
      <c r="U19" s="113" t="str">
        <f>RESULTADOS!C36</f>
        <v>Buscador</v>
      </c>
      <c r="V19" s="113" t="str">
        <f t="shared" si="0"/>
        <v>Página web</v>
      </c>
      <c r="W19" s="113" t="str">
        <v>Búsqueda</v>
      </c>
      <c r="X19" s="113" t="str">
        <f>RESULTADOS!D36</f>
        <v>https://www.comunidad.madrid/transparencia/buscar?t=</v>
      </c>
      <c r="Y19" s="113" t="str">
        <v>Home &gt; Lupa (icono) &gt; Lupa (icono)</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Pasa</v>
      </c>
      <c r="BM19" s="111" t="str">
        <f ca="1">RESULTADOS!AQ36</f>
        <v>Falla</v>
      </c>
      <c r="BN19" s="111" t="str">
        <f ca="1">RESULTADOS!AR36</f>
        <v>Falla</v>
      </c>
      <c r="BO19" s="111" t="str">
        <f ca="1">RESULTADOS!AS36</f>
        <v>N/A</v>
      </c>
      <c r="BP19" s="111" t="str">
        <f ca="1">RESULTADOS!AT36</f>
        <v>Pasa</v>
      </c>
      <c r="BQ19" s="111" t="str">
        <f ca="1">RESULTADOS!AU36</f>
        <v>N/A</v>
      </c>
      <c r="BR19" s="111" t="str">
        <f ca="1">RESULTADOS!AV36</f>
        <v>Pasa</v>
      </c>
      <c r="BS19" s="111" t="str">
        <f ca="1">RESULTADOS!AW36</f>
        <v>Pasa</v>
      </c>
      <c r="BT19" s="111" t="str">
        <f ca="1">RESULTADOS!AX36</f>
        <v>N/A</v>
      </c>
      <c r="BU19" s="111" t="str">
        <f ca="1">RESULTADOS!AY36</f>
        <v>Falla</v>
      </c>
      <c r="BV19" s="111" t="str">
        <f ca="1">RESULTADOS!AZ36</f>
        <v>Falla</v>
      </c>
      <c r="BW19" s="111" t="str">
        <f ca="1">RESULTADOS!BA36</f>
        <v>Pasa</v>
      </c>
      <c r="BX19" s="111" t="str">
        <f ca="1">RESULTADOS!BB36</f>
        <v>Falla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N/A</v>
      </c>
      <c r="CF19" s="111" t="str">
        <f ca="1">RESULTADOS!BJ36</f>
        <v>Falla</v>
      </c>
      <c r="CG19" s="111" t="str">
        <f ca="1">RESULTADOS!BK36</f>
        <v>Pasa</v>
      </c>
      <c r="CH19" s="111" t="str">
        <f ca="1">RESULTADOS!BL36</f>
        <v>Pasa</v>
      </c>
      <c r="CI19" s="111" t="str">
        <f ca="1">RESULTADOS!BM36</f>
        <v>Pasa</v>
      </c>
      <c r="CJ19" s="111" t="str">
        <f ca="1">RESULTADOS!BN36</f>
        <v>Pasa</v>
      </c>
      <c r="CK19" s="111" t="str">
        <f ca="1">RESULTADOS!BO36</f>
        <v>Pasa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96</v>
      </c>
      <c r="L20" s="113">
        <f ca="1">RESULTADOS!L10</f>
        <v>1218</v>
      </c>
      <c r="M20" s="171">
        <f ca="1">RESULTADOS!M10</f>
        <v>0.66195652173913044</v>
      </c>
      <c r="T20" s="113">
        <f>RESULTADOS!B37</f>
        <v>18</v>
      </c>
      <c r="U20" s="113" t="str">
        <f>RESULTADOS!C37</f>
        <v>Aviso Legal</v>
      </c>
      <c r="V20" s="113" t="str">
        <f t="shared" si="0"/>
        <v>Página web</v>
      </c>
      <c r="W20" s="113" t="str">
        <v>Legal</v>
      </c>
      <c r="X20" s="113" t="str">
        <f>RESULTADOS!D37</f>
        <v>https://www.comunidad.madrid/transparencia/aviso-legal</v>
      </c>
      <c r="Y20" s="113" t="str">
        <v>Home &gt; Aviso Legal</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Pasa</v>
      </c>
      <c r="BN20" s="111" t="str">
        <f ca="1">RESULTADOS!AR37</f>
        <v>Falla</v>
      </c>
      <c r="BO20" s="111" t="str">
        <f ca="1">RESULTADOS!AS37</f>
        <v>N/A</v>
      </c>
      <c r="BP20" s="111" t="str">
        <f ca="1">RESULTADOS!AT37</f>
        <v>Pasa</v>
      </c>
      <c r="BQ20" s="111" t="str">
        <f ca="1">RESULTADOS!AU37</f>
        <v>N/A</v>
      </c>
      <c r="BR20" s="111" t="str">
        <f ca="1">RESULTADOS!AV37</f>
        <v>Pasa</v>
      </c>
      <c r="BS20" s="111" t="str">
        <f ca="1">RESULTADOS!AW37</f>
        <v>Pasa</v>
      </c>
      <c r="BT20" s="111" t="str">
        <f ca="1">RESULTADOS!AX37</f>
        <v>N/A</v>
      </c>
      <c r="BU20" s="111" t="str">
        <f ca="1">RESULTADOS!AY37</f>
        <v>Falla</v>
      </c>
      <c r="BV20" s="111" t="str">
        <f ca="1">RESULTADOS!AZ37</f>
        <v>Falla</v>
      </c>
      <c r="BW20" s="111" t="str">
        <f ca="1">RESULTADOS!BA37</f>
        <v>Pasa</v>
      </c>
      <c r="BX20" s="111" t="str">
        <f ca="1">RESULTADOS!BB37</f>
        <v>Falla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N/A</v>
      </c>
      <c r="CF20" s="111" t="str">
        <f ca="1">RESULTADOS!BJ37</f>
        <v>Pasa</v>
      </c>
      <c r="CG20" s="111" t="str">
        <f ca="1">RESULTADOS!BK37</f>
        <v>Falla</v>
      </c>
      <c r="CH20" s="111" t="str">
        <f ca="1">RESULTADOS!BL37</f>
        <v>Pasa</v>
      </c>
      <c r="CI20" s="111" t="str">
        <f ca="1">RESULTADOS!BM37</f>
        <v>Pasa</v>
      </c>
      <c r="CJ20" s="111" t="str">
        <f ca="1">RESULTADOS!BN37</f>
        <v>Pasa</v>
      </c>
      <c r="CK20" s="111" t="str">
        <f ca="1">RESULTADOS!BO37</f>
        <v>Pasa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265</v>
      </c>
      <c r="L21" s="113">
        <f ca="1">RESULTADOS!L11</f>
        <v>1840</v>
      </c>
      <c r="M21" s="171">
        <f ca="1">RESULTADOS!M11</f>
        <v>1</v>
      </c>
      <c r="T21" s="113">
        <f>RESULTADOS!B38</f>
        <v>19</v>
      </c>
      <c r="U21" s="113" t="str">
        <f>RESULTADOS!C38</f>
        <v>Privacidad</v>
      </c>
      <c r="V21" s="113" t="str">
        <f t="shared" si="0"/>
        <v>Página web</v>
      </c>
      <c r="W21" s="113" t="str">
        <v>Legal</v>
      </c>
      <c r="X21" s="113" t="str">
        <f>RESULTADOS!D38</f>
        <v>https://www.comunidad.madrid/transparencia/privacidad</v>
      </c>
      <c r="Y21" s="113" t="str">
        <v>Home &gt; Privacidad</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Pasa</v>
      </c>
      <c r="BM21" s="111" t="str">
        <f ca="1">RESULTADOS!AQ38</f>
        <v>Pasa</v>
      </c>
      <c r="BN21" s="111" t="str">
        <f ca="1">RESULTADOS!AR38</f>
        <v>Falla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Falla</v>
      </c>
      <c r="BW21" s="111" t="str">
        <f ca="1">RESULTADOS!BA38</f>
        <v>Pasa</v>
      </c>
      <c r="BX21" s="111" t="str">
        <f ca="1">RESULTADOS!BB38</f>
        <v>Falla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N/A</v>
      </c>
      <c r="CF21" s="111" t="str">
        <f ca="1">RESULTADOS!BJ38</f>
        <v>Pasa</v>
      </c>
      <c r="CG21" s="111" t="str">
        <f ca="1">RESULTADOS!BK38</f>
        <v>Pasa</v>
      </c>
      <c r="CH21" s="111" t="str">
        <f ca="1">RESULTADOS!BL38</f>
        <v>Pasa</v>
      </c>
      <c r="CI21" s="111" t="str">
        <f ca="1">RESULTADOS!BM38</f>
        <v>Pasa</v>
      </c>
      <c r="CJ21" s="111" t="str">
        <f ca="1">RESULTADOS!BN38</f>
        <v>Pasa</v>
      </c>
      <c r="CK21" s="111" t="str">
        <f ca="1">RESULTADOS!BO38</f>
        <v>Pasa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https://www.comunidad.madrid/transparencia/declaracion-accesibilidad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Pasa</v>
      </c>
      <c r="BM22" s="111" t="str">
        <f ca="1">RESULTADOS!AQ39</f>
        <v>Pasa</v>
      </c>
      <c r="BN22" s="111" t="str">
        <f ca="1">RESULTADOS!AR39</f>
        <v>Falla</v>
      </c>
      <c r="BO22" s="111" t="str">
        <f ca="1">RESULTADOS!AS39</f>
        <v>N/A</v>
      </c>
      <c r="BP22" s="111" t="str">
        <f ca="1">RESULTADOS!AT39</f>
        <v>Pasa</v>
      </c>
      <c r="BQ22" s="111" t="str">
        <f ca="1">RESULTADOS!AU39</f>
        <v>N/A</v>
      </c>
      <c r="BR22" s="111" t="str">
        <f ca="1">RESULTADOS!AV39</f>
        <v>Pasa</v>
      </c>
      <c r="BS22" s="111" t="str">
        <f ca="1">RESULTADOS!AW39</f>
        <v>Pasa</v>
      </c>
      <c r="BT22" s="111" t="str">
        <f ca="1">RESULTADOS!AX39</f>
        <v>N/A</v>
      </c>
      <c r="BU22" s="111" t="str">
        <f ca="1">RESULTADOS!AY39</f>
        <v>Falla</v>
      </c>
      <c r="BV22" s="111" t="str">
        <f ca="1">RESULTADOS!AZ39</f>
        <v>Falla</v>
      </c>
      <c r="BW22" s="111" t="str">
        <f ca="1">RESULTADOS!BA39</f>
        <v>Pasa</v>
      </c>
      <c r="BX22" s="111" t="str">
        <f ca="1">RESULTADOS!BB39</f>
        <v>Falla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N/A</v>
      </c>
      <c r="CF22" s="111" t="str">
        <f ca="1">RESULTADOS!BJ39</f>
        <v>Pasa</v>
      </c>
      <c r="CG22" s="111" t="str">
        <f ca="1">RESULTADOS!BK39</f>
        <v>Pasa</v>
      </c>
      <c r="CH22" s="111" t="str">
        <f ca="1">RESULTADOS!BL39</f>
        <v>Pasa</v>
      </c>
      <c r="CI22" s="111" t="str">
        <f ca="1">RESULTADOS!BM39</f>
        <v>Pasa</v>
      </c>
      <c r="CJ22" s="111" t="str">
        <f ca="1">RESULTADOS!BN39</f>
        <v>Falla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478</v>
      </c>
      <c r="L29" s="115">
        <f ca="1">RESULTADOS!F14</f>
        <v>5.56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1"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547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550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551</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552</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553</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492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493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494</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45957</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M7" sqref="M7"/>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485</v>
      </c>
      <c r="L13" s="159" t="s">
        <v>491</v>
      </c>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80" zoomScaleNormal="80" workbookViewId="0">
      <selection activeCell="F10" sqref="F10"/>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500</v>
      </c>
      <c r="G8" s="53" t="s">
        <v>483</v>
      </c>
      <c r="H8" s="143"/>
      <c r="I8" s="18"/>
      <c r="J8" s="18"/>
      <c r="K8" s="18"/>
      <c r="L8" s="18"/>
      <c r="M8" s="18"/>
      <c r="N8" s="18"/>
      <c r="O8" s="18"/>
      <c r="P8" s="18"/>
      <c r="Q8" s="18"/>
      <c r="R8" s="18"/>
      <c r="S8" s="18"/>
      <c r="T8" s="18"/>
      <c r="U8" s="18"/>
      <c r="V8" s="18"/>
      <c r="W8" s="18"/>
      <c r="X8" s="18"/>
      <c r="Y8" s="18"/>
    </row>
    <row r="9" spans="1:64" ht="18.149999999999999" customHeight="1">
      <c r="B9" s="51">
        <v>2</v>
      </c>
      <c r="C9" s="52" t="s">
        <v>543</v>
      </c>
      <c r="D9" s="53" t="s">
        <v>479</v>
      </c>
      <c r="E9" s="53" t="s">
        <v>428</v>
      </c>
      <c r="F9" s="123" t="s">
        <v>542</v>
      </c>
      <c r="G9" s="53" t="s">
        <v>541</v>
      </c>
      <c r="H9" s="101"/>
      <c r="I9" s="18"/>
      <c r="J9" s="18"/>
      <c r="K9" s="18"/>
      <c r="L9" s="18"/>
      <c r="M9" s="18"/>
      <c r="N9" s="18"/>
      <c r="O9" s="18"/>
      <c r="P9" s="18"/>
      <c r="Q9" s="18"/>
      <c r="R9" s="18"/>
      <c r="S9" s="18"/>
      <c r="T9" s="18"/>
      <c r="U9" s="18"/>
      <c r="V9" s="18"/>
      <c r="W9" s="18"/>
      <c r="X9" s="18"/>
      <c r="Y9" s="18"/>
    </row>
    <row r="10" spans="1:64" ht="18.149999999999999" customHeight="1">
      <c r="B10" s="51">
        <v>3</v>
      </c>
      <c r="C10" s="52" t="s">
        <v>546</v>
      </c>
      <c r="D10" s="53" t="s">
        <v>479</v>
      </c>
      <c r="E10" s="53" t="s">
        <v>428</v>
      </c>
      <c r="F10" s="123" t="s">
        <v>544</v>
      </c>
      <c r="G10" s="53" t="s">
        <v>545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523</v>
      </c>
      <c r="D11" s="53" t="s">
        <v>479</v>
      </c>
      <c r="E11" s="53" t="s">
        <v>443</v>
      </c>
      <c r="F11" s="123" t="s">
        <v>507</v>
      </c>
      <c r="G11" s="53" t="s">
        <v>509</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522</v>
      </c>
      <c r="D12" s="53" t="s">
        <v>479</v>
      </c>
      <c r="E12" s="53" t="s">
        <v>443</v>
      </c>
      <c r="F12" s="123" t="s">
        <v>508</v>
      </c>
      <c r="G12" s="53" t="s">
        <v>511</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521</v>
      </c>
      <c r="D13" s="53" t="s">
        <v>479</v>
      </c>
      <c r="E13" s="53" t="s">
        <v>443</v>
      </c>
      <c r="F13" s="123" t="s">
        <v>510</v>
      </c>
      <c r="G13" s="53" t="s">
        <v>512</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520</v>
      </c>
      <c r="D14" s="53" t="s">
        <v>479</v>
      </c>
      <c r="E14" s="53" t="s">
        <v>443</v>
      </c>
      <c r="F14" s="123" t="s">
        <v>513</v>
      </c>
      <c r="G14" s="53" t="s">
        <v>514</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519</v>
      </c>
      <c r="D15" s="53" t="s">
        <v>479</v>
      </c>
      <c r="E15" s="53" t="s">
        <v>443</v>
      </c>
      <c r="F15" s="123" t="s">
        <v>515</v>
      </c>
      <c r="G15" s="53" t="s">
        <v>516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517</v>
      </c>
      <c r="D16" s="53" t="s">
        <v>479</v>
      </c>
      <c r="E16" s="53" t="s">
        <v>443</v>
      </c>
      <c r="F16" s="123" t="s">
        <v>490</v>
      </c>
      <c r="G16" s="53" t="s">
        <v>518</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525</v>
      </c>
      <c r="D17" s="53" t="s">
        <v>479</v>
      </c>
      <c r="E17" s="53" t="s">
        <v>443</v>
      </c>
      <c r="F17" s="123" t="s">
        <v>489</v>
      </c>
      <c r="G17" s="53" t="s">
        <v>524</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540</v>
      </c>
      <c r="D18" s="53" t="s">
        <v>479</v>
      </c>
      <c r="E18" s="53" t="s">
        <v>443</v>
      </c>
      <c r="F18" s="123" t="s">
        <v>536</v>
      </c>
      <c r="G18" s="53" t="s">
        <v>526</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539</v>
      </c>
      <c r="D19" s="53" t="s">
        <v>479</v>
      </c>
      <c r="E19" s="53" t="s">
        <v>443</v>
      </c>
      <c r="F19" s="123" t="s">
        <v>537</v>
      </c>
      <c r="G19" s="53" t="s">
        <v>527</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530</v>
      </c>
      <c r="D20" s="53" t="s">
        <v>479</v>
      </c>
      <c r="E20" s="53" t="s">
        <v>443</v>
      </c>
      <c r="F20" s="123" t="s">
        <v>529</v>
      </c>
      <c r="G20" s="53" t="s">
        <v>528</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538</v>
      </c>
      <c r="D21" s="53" t="s">
        <v>479</v>
      </c>
      <c r="E21" s="53" t="s">
        <v>443</v>
      </c>
      <c r="F21" s="123" t="s">
        <v>531</v>
      </c>
      <c r="G21" s="53" t="s">
        <v>532</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534</v>
      </c>
      <c r="D22" s="53" t="s">
        <v>479</v>
      </c>
      <c r="E22" s="53" t="s">
        <v>428</v>
      </c>
      <c r="F22" s="123" t="s">
        <v>535</v>
      </c>
      <c r="G22" s="53" t="s">
        <v>533</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436</v>
      </c>
      <c r="D23" s="53" t="s">
        <v>479</v>
      </c>
      <c r="E23" s="53" t="s">
        <v>436</v>
      </c>
      <c r="F23" s="123" t="s">
        <v>505</v>
      </c>
      <c r="G23" s="53" t="s">
        <v>506</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486</v>
      </c>
      <c r="D24" s="53" t="s">
        <v>479</v>
      </c>
      <c r="E24" s="53" t="s">
        <v>440</v>
      </c>
      <c r="F24" s="123" t="s">
        <v>501</v>
      </c>
      <c r="G24" s="53" t="s">
        <v>504</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498</v>
      </c>
      <c r="D25" s="53" t="s">
        <v>479</v>
      </c>
      <c r="E25" s="53" t="s">
        <v>438</v>
      </c>
      <c r="F25" s="123" t="s">
        <v>496</v>
      </c>
      <c r="G25" s="53" t="s">
        <v>503</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497</v>
      </c>
      <c r="D26" s="53" t="s">
        <v>479</v>
      </c>
      <c r="E26" s="53" t="s">
        <v>438</v>
      </c>
      <c r="F26" s="123" t="s">
        <v>499</v>
      </c>
      <c r="G26" s="53" t="s">
        <v>502</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487</v>
      </c>
      <c r="D27" s="53" t="s">
        <v>479</v>
      </c>
      <c r="E27" s="53" t="s">
        <v>441</v>
      </c>
      <c r="F27" s="123" t="s">
        <v>495</v>
      </c>
      <c r="G27" s="53" t="s">
        <v>488</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19" sqref="D19:D3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Reunión con Ayuntamiento de Brunete</v>
      </c>
      <c r="C20" s="174" t="str" cm="1">
        <f t="array" ref="C20">IFERROR(INDEX('03.Muestra'!$F$8:$F$42,SMALL(IF("Página Web"='03.Muestra'!$D$8:$D$42,ROW('03.Muestra'!$F$8:$F$42)-MIN(ROW('03.Muestra'!$D$8:$D$42))+1,""),ROW()-18)),"")</f>
        <v>https://www.comunidad.madrid/transparencia/agenda/reunion-ayuntamiento-brunete-16</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Rafael García González</v>
      </c>
      <c r="C21" s="174" t="str" cm="1">
        <f t="array" ref="C21">IFERROR(INDEX('03.Muestra'!$F$8:$F$42,SMALL(IF("Página Web"='03.Muestra'!$D$8:$D$42,ROW('03.Muestra'!$F$8:$F$42)-MIN(ROW('03.Muestra'!$D$8:$D$42))+1,""),ROW()-18)),"")</f>
        <v>https://www.comunidad.madrid/transparencia/persona/rafael-garcia-gonzalez-2</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A quién aplica la ley</v>
      </c>
      <c r="C22" s="174" t="str" cm="1">
        <f t="array" ref="C22">IFERROR(INDEX('03.Muestra'!$F$8:$F$42,SMALL(IF("Página Web"='03.Muestra'!$D$8:$D$42,ROW('03.Muestra'!$F$8:$F$42)-MIN(ROW('03.Muestra'!$D$8:$D$42))+1,""),ROW()-18)),"")</f>
        <v>https://www.comunidad.madrid/transparencia/quien-aplica-ley</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Las instituciones y su funcionamiento</v>
      </c>
      <c r="C23" s="174" t="str" cm="1">
        <f t="array" ref="C23">IFERROR(INDEX('03.Muestra'!$F$8:$F$42,SMALL(IF("Página Web"='03.Muestra'!$D$8:$D$42,ROW('03.Muestra'!$F$8:$F$42)-MIN(ROW('03.Muestra'!$D$8:$D$42))+1,""),ROW()-18)),"")</f>
        <v>https://www.comunidad.madrid/transparencia/instituciones-y-su-funcionamiento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Evaluando la transparencia</v>
      </c>
      <c r="C24" s="174" t="str" cm="1">
        <f t="array" ref="C24">IFERROR(INDEX('03.Muestra'!$F$8:$F$42,SMALL(IF("Página Web"='03.Muestra'!$D$8:$D$42,ROW('03.Muestra'!$F$8:$F$42)-MIN(ROW('03.Muestra'!$D$8:$D$42))+1,""),ROW()-18)),"")</f>
        <v>https://www.comunidad.madrid/transparencia/evaluando-transparencia</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Organización</v>
      </c>
      <c r="C25" s="174" t="str" cm="1">
        <f t="array" ref="C25">IFERROR(INDEX('03.Muestra'!$F$8:$F$42,SMALL(IF("Página Web"='03.Muestra'!$D$8:$D$42,ROW('03.Muestra'!$F$8:$F$42)-MIN(ROW('03.Muestra'!$D$8:$D$42))+1,""),ROW()-18)),"")</f>
        <v>https://www.comunidad.madrid/transparencia/organizacion-recursos/organizacion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Información del alto cargo</v>
      </c>
      <c r="C26" s="174" t="str" cm="1">
        <f t="array" ref="C26">IFERROR(INDEX('03.Muestra'!$F$8:$F$42,SMALL(IF("Página Web"='03.Muestra'!$D$8:$D$42,ROW('03.Muestra'!$F$8:$F$42)-MIN(ROW('03.Muestra'!$D$8:$D$42))+1,""),ROW()-18)),"")</f>
        <v>https://www.comunidad.madrid/transparencia/Informaci%C3%B3n-del-alto-cargo</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Cartas  de servicios</v>
      </c>
      <c r="C27" s="174" t="str" cm="1">
        <f t="array" ref="C27">IFERROR(INDEX('03.Muestra'!$F$8:$F$42,SMALL(IF("Página Web"='03.Muestra'!$D$8:$D$42,ROW('03.Muestra'!$F$8:$F$42)-MIN(ROW('03.Muestra'!$D$8:$D$42))+1,""),ROW()-18)),"")</f>
        <v>https://www.comunidad.madrid/transparencia/servicios-procedimientos/cartas-servicios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Solicitar información pública</v>
      </c>
      <c r="C28" s="174" t="str" cm="1">
        <f t="array" ref="C28">IFERROR(INDEX('03.Muestra'!$F$8:$F$42,SMALL(IF("Página Web"='03.Muestra'!$D$8:$D$42,ROW('03.Muestra'!$F$8:$F$42)-MIN(ROW('03.Muestra'!$D$8:$D$42))+1,""),ROW()-18)),"")</f>
        <v>https://www.comunidad.madrid/transparencia/derecho-acceso-informacion-publica</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Presupuestos</v>
      </c>
      <c r="C29" s="174" t="str" cm="1">
        <f t="array" ref="C29">IFERROR(INDEX('03.Muestra'!$F$8:$F$42,SMALL(IF("Página Web"='03.Muestra'!$D$8:$D$42,ROW('03.Muestra'!$F$8:$F$42)-MIN(ROW('03.Muestra'!$D$8:$D$42))+1,""),ROW()-18)),"")</f>
        <v>https://www.comunidad.madrid/transparencia/presupuestos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Contratos</v>
      </c>
      <c r="C30" s="174" t="str" cm="1">
        <f t="array" ref="C30">IFERROR(INDEX('03.Muestra'!$F$8:$F$42,SMALL(IF("Página Web"='03.Muestra'!$D$8:$D$42,ROW('03.Muestra'!$F$8:$F$42)-MIN(ROW('03.Muestra'!$D$8:$D$42))+1,""),ROW()-18)),"")</f>
        <v>https://www.comunidad.madrid/transparencia/contratos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Consulta pública</v>
      </c>
      <c r="C31" s="174" t="str" cm="1">
        <f t="array" ref="C31">IFERROR(INDEX('03.Muestra'!$F$8:$F$42,SMALL(IF("Página Web"='03.Muestra'!$D$8:$D$42,ROW('03.Muestra'!$F$8:$F$42)-MIN(ROW('03.Muestra'!$D$8:$D$42))+1,""),ROW()-18)),"")</f>
        <v>https://www.comunidad.madrid/transparencia/normativa-planificacion/consulta-publica</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Planes y programas</v>
      </c>
      <c r="C32" s="174" t="str" cm="1">
        <f t="array" ref="C32">IFERROR(INDEX('03.Muestra'!$F$8:$F$42,SMALL(IF("Página Web"='03.Muestra'!$D$8:$D$42,ROW('03.Muestra'!$F$8:$F$42)-MIN(ROW('03.Muestra'!$D$8:$D$42))+1,""),ROW()-18)),"")</f>
        <v>https://www.comunidad.madrid/transparencia/normativa-planificacion/planes-programas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Plan de Auditorias de Centros y Servicios Sanitarios de Gestión Indirecta 2015-2016</v>
      </c>
      <c r="C33" s="174" t="str" cm="1">
        <f t="array" ref="C33">IFERROR(INDEX('03.Muestra'!$F$8:$F$42,SMALL(IF("Página Web"='03.Muestra'!$D$8:$D$42,ROW('03.Muestra'!$F$8:$F$42)-MIN(ROW('03.Muestra'!$D$8:$D$42))+1,""),ROW()-18)),"")</f>
        <v>https://www.comunidad.madrid/transparencia/informacion-institucional/planes-programas/plan-auditorias-centros-y-servicios-sanitarios-gestion</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https://www.comunidad.madrid/transparencia/contacto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Buscador</v>
      </c>
      <c r="C35" s="174" t="str" cm="1">
        <f t="array" ref="C35">IFERROR(INDEX('03.Muestra'!$F$8:$F$42,SMALL(IF("Página Web"='03.Muestra'!$D$8:$D$42,ROW('03.Muestra'!$F$8:$F$42)-MIN(ROW('03.Muestra'!$D$8:$D$42))+1,""),ROW()-18)),"")</f>
        <v>https://www.comunidad.madrid/transparencia/buscar?t=</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https://www.comunidad.madrid/transparencia/aviso-legal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Privacidad</v>
      </c>
      <c r="C37" s="174" t="str" cm="1">
        <f t="array" ref="C37">IFERROR(INDEX('03.Muestra'!$F$8:$F$42,SMALL(IF("Página Web"='03.Muestra'!$D$8:$D$42,ROW('03.Muestra'!$F$8:$F$42)-MIN(ROW('03.Muestra'!$D$8:$D$42))+1,""),ROW()-18)),"")</f>
        <v>https://www.comunidad.madrid/transparencia/privacidad</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https://www.comunidad.madrid/transparencia/declaracion-accesibilidad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Reunión con Ayuntamiento de Brunete</v>
      </c>
      <c r="C58" s="17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Rafael García González</v>
      </c>
      <c r="C59" s="17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A quién aplica la ley</v>
      </c>
      <c r="C60" s="17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Las instituciones y su funcionamiento</v>
      </c>
      <c r="C61" s="17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Evaluando la transparencia</v>
      </c>
      <c r="C62" s="17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Organización</v>
      </c>
      <c r="C63" s="17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Información del alto cargo</v>
      </c>
      <c r="C64" s="17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Cartas  de servicios</v>
      </c>
      <c r="C65" s="17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Solicitar información pública</v>
      </c>
      <c r="C66" s="17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Presupuestos</v>
      </c>
      <c r="C67" s="17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Contratos</v>
      </c>
      <c r="C68" s="17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Consulta pública</v>
      </c>
      <c r="C69" s="17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Planes y programas</v>
      </c>
      <c r="C70" s="17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Plan de Auditorias de Centros y Servicios Sanitarios de Gestión Indirecta 2015-2016</v>
      </c>
      <c r="C71" s="17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Buscador</v>
      </c>
      <c r="C73" s="17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Privacidad</v>
      </c>
      <c r="C75" s="17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https://www.comunidad.madrid/transparencia/declaracion-accesibilidad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Reunión con Ayuntamiento de Brunete</v>
      </c>
      <c r="C96" s="17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Rafael García González</v>
      </c>
      <c r="C97" s="17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A quién aplica la ley</v>
      </c>
      <c r="C98" s="17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Las instituciones y su funcionamiento</v>
      </c>
      <c r="C99" s="17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Evaluando la transparencia</v>
      </c>
      <c r="C100" s="17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Organización</v>
      </c>
      <c r="C101" s="17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Información del alto cargo</v>
      </c>
      <c r="C102" s="17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Cartas  de servicios</v>
      </c>
      <c r="C103" s="17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Solicitar información pública</v>
      </c>
      <c r="C104" s="17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Presupuestos</v>
      </c>
      <c r="C105" s="17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Contratos</v>
      </c>
      <c r="C106" s="17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Consulta pública</v>
      </c>
      <c r="C107" s="17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Planes y programas</v>
      </c>
      <c r="C108" s="17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Plan de Auditorias de Centros y Servicios Sanitarios de Gestión Indirecta 2015-2016</v>
      </c>
      <c r="C109" s="17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Buscador</v>
      </c>
      <c r="C111" s="17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Privacidad</v>
      </c>
      <c r="C113" s="17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https://www.comunidad.madrid/transparencia/declaracion-accesibilidad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Reunión con Ayuntamiento de Brunete</v>
      </c>
      <c r="C20" s="85" t="str" cm="1">
        <f t="array" ref="C20">IFERROR(INDEX('03.Muestra'!$F$8:$F$42,SMALL(IF("Página Web"='03.Muestra'!$D$8:$D$42,ROW('03.Muestra'!$F$8:$F$42)-MIN(ROW('03.Muestra'!$D$8:$D$42))+1,""),ROW()-18)),"")</f>
        <v>https://www.comunidad.madrid/transparencia/agenda/reunion-ayuntamiento-brunete-16</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Rafael García González</v>
      </c>
      <c r="C21" s="85" t="str" cm="1">
        <f t="array" ref="C21">IFERROR(INDEX('03.Muestra'!$F$8:$F$42,SMALL(IF("Página Web"='03.Muestra'!$D$8:$D$42,ROW('03.Muestra'!$F$8:$F$42)-MIN(ROW('03.Muestra'!$D$8:$D$42))+1,""),ROW()-18)),"")</f>
        <v>https://www.comunidad.madrid/transparencia/persona/rafael-garcia-gonzalez-2</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 quién aplica la ley</v>
      </c>
      <c r="C22" s="85" t="str" cm="1">
        <f t="array" ref="C22">IFERROR(INDEX('03.Muestra'!$F$8:$F$42,SMALL(IF("Página Web"='03.Muestra'!$D$8:$D$42,ROW('03.Muestra'!$F$8:$F$42)-MIN(ROW('03.Muestra'!$D$8:$D$42))+1,""),ROW()-18)),"")</f>
        <v>https://www.comunidad.madrid/transparencia/quien-aplica-ley</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Las instituciones y su funcionamiento</v>
      </c>
      <c r="C23" s="85" t="str" cm="1">
        <f t="array" ref="C23">IFERROR(INDEX('03.Muestra'!$F$8:$F$42,SMALL(IF("Página Web"='03.Muestra'!$D$8:$D$42,ROW('03.Muestra'!$F$8:$F$42)-MIN(ROW('03.Muestra'!$D$8:$D$42))+1,""),ROW()-18)),"")</f>
        <v>https://www.comunidad.madrid/transparencia/instituciones-y-su-funcionamiento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Evaluando la transparencia</v>
      </c>
      <c r="C24" s="85" t="str" cm="1">
        <f t="array" ref="C24">IFERROR(INDEX('03.Muestra'!$F$8:$F$42,SMALL(IF("Página Web"='03.Muestra'!$D$8:$D$42,ROW('03.Muestra'!$F$8:$F$42)-MIN(ROW('03.Muestra'!$D$8:$D$42))+1,""),ROW()-18)),"")</f>
        <v>https://www.comunidad.madrid/transparencia/evaluando-transparencia</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Organización</v>
      </c>
      <c r="C25" s="85" t="str" cm="1">
        <f t="array" ref="C25">IFERROR(INDEX('03.Muestra'!$F$8:$F$42,SMALL(IF("Página Web"='03.Muestra'!$D$8:$D$42,ROW('03.Muestra'!$F$8:$F$42)-MIN(ROW('03.Muestra'!$D$8:$D$42))+1,""),ROW()-18)),"")</f>
        <v>https://www.comunidad.madrid/transparencia/organizacion-recursos/organizacion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Información del alto cargo</v>
      </c>
      <c r="C26" s="85" t="str" cm="1">
        <f t="array" ref="C26">IFERROR(INDEX('03.Muestra'!$F$8:$F$42,SMALL(IF("Página Web"='03.Muestra'!$D$8:$D$42,ROW('03.Muestra'!$F$8:$F$42)-MIN(ROW('03.Muestra'!$D$8:$D$42))+1,""),ROW()-18)),"")</f>
        <v>https://www.comunidad.madrid/transparencia/Informaci%C3%B3n-del-alto-cargo</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Cartas  de servicios</v>
      </c>
      <c r="C27" s="85" t="str" cm="1">
        <f t="array" ref="C27">IFERROR(INDEX('03.Muestra'!$F$8:$F$42,SMALL(IF("Página Web"='03.Muestra'!$D$8:$D$42,ROW('03.Muestra'!$F$8:$F$42)-MIN(ROW('03.Muestra'!$D$8:$D$42))+1,""),ROW()-18)),"")</f>
        <v>https://www.comunidad.madrid/transparencia/servicios-procedimientos/cartas-servicios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Solicitar información pública</v>
      </c>
      <c r="C28" s="85" t="str" cm="1">
        <f t="array" ref="C28">IFERROR(INDEX('03.Muestra'!$F$8:$F$42,SMALL(IF("Página Web"='03.Muestra'!$D$8:$D$42,ROW('03.Muestra'!$F$8:$F$42)-MIN(ROW('03.Muestra'!$D$8:$D$42))+1,""),ROW()-18)),"")</f>
        <v>https://www.comunidad.madrid/transparencia/derecho-acceso-informacion-publica</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Presupuestos</v>
      </c>
      <c r="C29" s="85" t="str" cm="1">
        <f t="array" ref="C29">IFERROR(INDEX('03.Muestra'!$F$8:$F$42,SMALL(IF("Página Web"='03.Muestra'!$D$8:$D$42,ROW('03.Muestra'!$F$8:$F$42)-MIN(ROW('03.Muestra'!$D$8:$D$42))+1,""),ROW()-18)),"")</f>
        <v>https://www.comunidad.madrid/transparencia/presupuestos</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Contratos</v>
      </c>
      <c r="C30" s="85" t="str" cm="1">
        <f t="array" ref="C30">IFERROR(INDEX('03.Muestra'!$F$8:$F$42,SMALL(IF("Página Web"='03.Muestra'!$D$8:$D$42,ROW('03.Muestra'!$F$8:$F$42)-MIN(ROW('03.Muestra'!$D$8:$D$42))+1,""),ROW()-18)),"")</f>
        <v>https://www.comunidad.madrid/transparencia/contratos</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Consulta pública</v>
      </c>
      <c r="C31" s="85" t="str" cm="1">
        <f t="array" ref="C31">IFERROR(INDEX('03.Muestra'!$F$8:$F$42,SMALL(IF("Página Web"='03.Muestra'!$D$8:$D$42,ROW('03.Muestra'!$F$8:$F$42)-MIN(ROW('03.Muestra'!$D$8:$D$42))+1,""),ROW()-18)),"")</f>
        <v>https://www.comunidad.madrid/transparencia/normativa-planificacion/consulta-publica</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Planes y programas</v>
      </c>
      <c r="C32" s="85" t="str" cm="1">
        <f t="array" ref="C32">IFERROR(INDEX('03.Muestra'!$F$8:$F$42,SMALL(IF("Página Web"='03.Muestra'!$D$8:$D$42,ROW('03.Muestra'!$F$8:$F$42)-MIN(ROW('03.Muestra'!$D$8:$D$42))+1,""),ROW()-18)),"")</f>
        <v>https://www.comunidad.madrid/transparencia/normativa-planificacion/planes-programas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Plan de Auditorias de Centros y Servicios Sanitarios de Gestión Indirecta 2015-2016</v>
      </c>
      <c r="C33" s="85" t="str" cm="1">
        <f t="array" ref="C33">IFERROR(INDEX('03.Muestra'!$F$8:$F$42,SMALL(IF("Página Web"='03.Muestra'!$D$8:$D$42,ROW('03.Muestra'!$F$8:$F$42)-MIN(ROW('03.Muestra'!$D$8:$D$42))+1,""),ROW()-18)),"")</f>
        <v>https://www.comunidad.madrid/transparencia/informacion-institucional/planes-programas/plan-auditorias-centros-y-servicios-sanitarios-gestion</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https://www.comunidad.madrid/transparencia/contacto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https://www.comunidad.madrid/transparencia/buscar?t=</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https://www.comunidad.madrid/transparencia/aviso-legal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Privacidad</v>
      </c>
      <c r="C37" s="85" t="str" cm="1">
        <f t="array" ref="C37">IFERROR(INDEX('03.Muestra'!$F$8:$F$42,SMALL(IF("Página Web"='03.Muestra'!$D$8:$D$42,ROW('03.Muestra'!$F$8:$F$42)-MIN(ROW('03.Muestra'!$D$8:$D$42))+1,""),ROW()-18)),"")</f>
        <v>https://www.comunidad.madrid/transparencia/privacidad</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https://www.comunidad.madrid/transparencia/declaracion-accesibilidad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Reunión con Ayuntamiento de Brunete</v>
      </c>
      <c r="C58" s="8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Rafael García González</v>
      </c>
      <c r="C59" s="8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 quién aplica la ley</v>
      </c>
      <c r="C60" s="8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Las instituciones y su funcionamiento</v>
      </c>
      <c r="C61" s="8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Evaluando la transparencia</v>
      </c>
      <c r="C62" s="8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Organización</v>
      </c>
      <c r="C63" s="8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Información del alto cargo</v>
      </c>
      <c r="C64" s="8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Cartas  de servicios</v>
      </c>
      <c r="C65" s="8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Solicitar información pública</v>
      </c>
      <c r="C66" s="8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Presupuestos</v>
      </c>
      <c r="C67" s="8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Contratos</v>
      </c>
      <c r="C68" s="8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Consulta pública</v>
      </c>
      <c r="C69" s="8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Planes y programas</v>
      </c>
      <c r="C70" s="8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Plan de Auditorias de Centros y Servicios Sanitarios de Gestión Indirecta 2015-2016</v>
      </c>
      <c r="C71" s="8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Privacidad</v>
      </c>
      <c r="C75" s="8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https://www.comunidad.madrid/transparencia/declaracion-accesibilidad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Reunión con Ayuntamiento de Brunete</v>
      </c>
      <c r="C96" s="8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Rafael García González</v>
      </c>
      <c r="C97" s="8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 quién aplica la ley</v>
      </c>
      <c r="C98" s="8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Las instituciones y su funcionamiento</v>
      </c>
      <c r="C99" s="8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Evaluando la transparencia</v>
      </c>
      <c r="C100" s="8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Organización</v>
      </c>
      <c r="C101" s="8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Información del alto cargo</v>
      </c>
      <c r="C102" s="8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Cartas  de servicios</v>
      </c>
      <c r="C103" s="8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Solicitar información pública</v>
      </c>
      <c r="C104" s="8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Presupuestos</v>
      </c>
      <c r="C105" s="8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Contratos</v>
      </c>
      <c r="C106" s="8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Consulta pública</v>
      </c>
      <c r="C107" s="8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Planes y programas</v>
      </c>
      <c r="C108" s="8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Plan de Auditorias de Centros y Servicios Sanitarios de Gestión Indirecta 2015-2016</v>
      </c>
      <c r="C109" s="8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Privacidad</v>
      </c>
      <c r="C113" s="8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https://www.comunidad.madrid/transparencia/declaracion-accesibilidad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Reunión con Ayuntamiento de Brunete</v>
      </c>
      <c r="C134" s="85" t="str" cm="1">
        <f t="array" ref="C134">IFERROR(INDEX('03.Muestra'!$F$8:$F$42,SMALL(IF("Página Web"='03.Muestra'!$D$8:$D$42,ROW('03.Muestra'!$F$8:$F$42)-MIN(ROW('03.Muestra'!$D$8:$D$42))+1,""),ROW()-132)),"")</f>
        <v>https://www.comunidad.madrid/transparencia/agenda/reunion-ayuntamiento-brunete-16</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Rafael García González</v>
      </c>
      <c r="C135" s="85" t="str" cm="1">
        <f t="array" ref="C135">IFERROR(INDEX('03.Muestra'!$F$8:$F$42,SMALL(IF("Página Web"='03.Muestra'!$D$8:$D$42,ROW('03.Muestra'!$F$8:$F$42)-MIN(ROW('03.Muestra'!$D$8:$D$42))+1,""),ROW()-132)),"")</f>
        <v>https://www.comunidad.madrid/transparencia/persona/rafael-garcia-gonzalez-2</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 quién aplica la ley</v>
      </c>
      <c r="C136" s="85" t="str" cm="1">
        <f t="array" ref="C136">IFERROR(INDEX('03.Muestra'!$F$8:$F$42,SMALL(IF("Página Web"='03.Muestra'!$D$8:$D$42,ROW('03.Muestra'!$F$8:$F$42)-MIN(ROW('03.Muestra'!$D$8:$D$42))+1,""),ROW()-132)),"")</f>
        <v>https://www.comunidad.madrid/transparencia/quien-aplica-ley</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Las instituciones y su funcionamiento</v>
      </c>
      <c r="C137" s="85" t="str" cm="1">
        <f t="array" ref="C137">IFERROR(INDEX('03.Muestra'!$F$8:$F$42,SMALL(IF("Página Web"='03.Muestra'!$D$8:$D$42,ROW('03.Muestra'!$F$8:$F$42)-MIN(ROW('03.Muestra'!$D$8:$D$42))+1,""),ROW()-132)),"")</f>
        <v>https://www.comunidad.madrid/transparencia/instituciones-y-su-funcionamiento</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Evaluando la transparencia</v>
      </c>
      <c r="C138" s="85" t="str" cm="1">
        <f t="array" ref="C138">IFERROR(INDEX('03.Muestra'!$F$8:$F$42,SMALL(IF("Página Web"='03.Muestra'!$D$8:$D$42,ROW('03.Muestra'!$F$8:$F$42)-MIN(ROW('03.Muestra'!$D$8:$D$42))+1,""),ROW()-132)),"")</f>
        <v>https://www.comunidad.madrid/transparencia/evaluando-transparencia</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Organización</v>
      </c>
      <c r="C139" s="85" t="str" cm="1">
        <f t="array" ref="C139">IFERROR(INDEX('03.Muestra'!$F$8:$F$42,SMALL(IF("Página Web"='03.Muestra'!$D$8:$D$42,ROW('03.Muestra'!$F$8:$F$42)-MIN(ROW('03.Muestra'!$D$8:$D$42))+1,""),ROW()-132)),"")</f>
        <v>https://www.comunidad.madrid/transparencia/organizacion-recursos/organizacion</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Información del alto cargo</v>
      </c>
      <c r="C140" s="85" t="str" cm="1">
        <f t="array" ref="C140">IFERROR(INDEX('03.Muestra'!$F$8:$F$42,SMALL(IF("Página Web"='03.Muestra'!$D$8:$D$42,ROW('03.Muestra'!$F$8:$F$42)-MIN(ROW('03.Muestra'!$D$8:$D$42))+1,""),ROW()-132)),"")</f>
        <v>https://www.comunidad.madrid/transparencia/Informaci%C3%B3n-del-alto-cargo</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Cartas  de servicios</v>
      </c>
      <c r="C141" s="85" t="str" cm="1">
        <f t="array" ref="C141">IFERROR(INDEX('03.Muestra'!$F$8:$F$42,SMALL(IF("Página Web"='03.Muestra'!$D$8:$D$42,ROW('03.Muestra'!$F$8:$F$42)-MIN(ROW('03.Muestra'!$D$8:$D$42))+1,""),ROW()-132)),"")</f>
        <v>https://www.comunidad.madrid/transparencia/servicios-procedimientos/cartas-servicios</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Solicitar información pública</v>
      </c>
      <c r="C142" s="85" t="str" cm="1">
        <f t="array" ref="C142">IFERROR(INDEX('03.Muestra'!$F$8:$F$42,SMALL(IF("Página Web"='03.Muestra'!$D$8:$D$42,ROW('03.Muestra'!$F$8:$F$42)-MIN(ROW('03.Muestra'!$D$8:$D$42))+1,""),ROW()-132)),"")</f>
        <v>https://www.comunidad.madrid/transparencia/derecho-acceso-informacion-publica</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Presupuestos</v>
      </c>
      <c r="C143" s="85" t="str" cm="1">
        <f t="array" ref="C143">IFERROR(INDEX('03.Muestra'!$F$8:$F$42,SMALL(IF("Página Web"='03.Muestra'!$D$8:$D$42,ROW('03.Muestra'!$F$8:$F$42)-MIN(ROW('03.Muestra'!$D$8:$D$42))+1,""),ROW()-132)),"")</f>
        <v>https://www.comunidad.madrid/transparencia/presupuestos</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Contratos</v>
      </c>
      <c r="C144" s="85" t="str" cm="1">
        <f t="array" ref="C144">IFERROR(INDEX('03.Muestra'!$F$8:$F$42,SMALL(IF("Página Web"='03.Muestra'!$D$8:$D$42,ROW('03.Muestra'!$F$8:$F$42)-MIN(ROW('03.Muestra'!$D$8:$D$42))+1,""),ROW()-132)),"")</f>
        <v>https://www.comunidad.madrid/transparencia/contratos</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Consulta pública</v>
      </c>
      <c r="C145" s="85" t="str" cm="1">
        <f t="array" ref="C145">IFERROR(INDEX('03.Muestra'!$F$8:$F$42,SMALL(IF("Página Web"='03.Muestra'!$D$8:$D$42,ROW('03.Muestra'!$F$8:$F$42)-MIN(ROW('03.Muestra'!$D$8:$D$42))+1,""),ROW()-132)),"")</f>
        <v>https://www.comunidad.madrid/transparencia/normativa-planificacion/consulta-publica</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Planes y programas</v>
      </c>
      <c r="C146" s="85" t="str" cm="1">
        <f t="array" ref="C146">IFERROR(INDEX('03.Muestra'!$F$8:$F$42,SMALL(IF("Página Web"='03.Muestra'!$D$8:$D$42,ROW('03.Muestra'!$F$8:$F$42)-MIN(ROW('03.Muestra'!$D$8:$D$42))+1,""),ROW()-132)),"")</f>
        <v>https://www.comunidad.madrid/transparencia/normativa-planificacion/planes-programas</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Plan de Auditorias de Centros y Servicios Sanitarios de Gestión Indirecta 2015-2016</v>
      </c>
      <c r="C147" s="85" t="str" cm="1">
        <f t="array" ref="C147">IFERROR(INDEX('03.Muestra'!$F$8:$F$42,SMALL(IF("Página Web"='03.Muestra'!$D$8:$D$42,ROW('03.Muestra'!$F$8:$F$42)-MIN(ROW('03.Muestra'!$D$8:$D$42))+1,""),ROW()-132)),"")</f>
        <v>https://www.comunidad.madrid/transparencia/informacion-institucional/planes-programas/plan-auditorias-centros-y-servicios-sanitarios-gestion</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https://www.comunidad.madrid/transparencia/contacto</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https://www.comunidad.madrid/transparencia/buscar?t=</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https://www.comunidad.madrid/transparencia/aviso-legal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Privacidad</v>
      </c>
      <c r="C151" s="85" t="str" cm="1">
        <f t="array" ref="C151">IFERROR(INDEX('03.Muestra'!$F$8:$F$42,SMALL(IF("Página Web"='03.Muestra'!$D$8:$D$42,ROW('03.Muestra'!$F$8:$F$42)-MIN(ROW('03.Muestra'!$D$8:$D$42))+1,""),ROW()-132)),"")</f>
        <v>https://www.comunidad.madrid/transparencia/privacidad</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https://www.comunidad.madrid/transparencia/declaracion-accesibilidad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Reunión con Ayuntamiento de Brunete</v>
      </c>
      <c r="C172" s="85" t="str" cm="1">
        <f t="array" ref="C172">IFERROR(INDEX('03.Muestra'!$F$8:$F$42,SMALL(IF("Página Web"='03.Muestra'!$D$8:$D$42,ROW('03.Muestra'!$F$8:$F$42)-MIN(ROW('03.Muestra'!$D$8:$D$42))+1,""),ROW()-170)),"")</f>
        <v>https://www.comunidad.madrid/transparencia/agenda/reunion-ayuntamiento-brunete-16</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Rafael García González</v>
      </c>
      <c r="C173" s="85" t="str" cm="1">
        <f t="array" ref="C173">IFERROR(INDEX('03.Muestra'!$F$8:$F$42,SMALL(IF("Página Web"='03.Muestra'!$D$8:$D$42,ROW('03.Muestra'!$F$8:$F$42)-MIN(ROW('03.Muestra'!$D$8:$D$42))+1,""),ROW()-170)),"")</f>
        <v>https://www.comunidad.madrid/transparencia/persona/rafael-garcia-gonzalez-2</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 quién aplica la ley</v>
      </c>
      <c r="C174" s="85" t="str" cm="1">
        <f t="array" ref="C174">IFERROR(INDEX('03.Muestra'!$F$8:$F$42,SMALL(IF("Página Web"='03.Muestra'!$D$8:$D$42,ROW('03.Muestra'!$F$8:$F$42)-MIN(ROW('03.Muestra'!$D$8:$D$42))+1,""),ROW()-170)),"")</f>
        <v>https://www.comunidad.madrid/transparencia/quien-aplica-ley</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Las instituciones y su funcionamiento</v>
      </c>
      <c r="C175" s="85" t="str" cm="1">
        <f t="array" ref="C175">IFERROR(INDEX('03.Muestra'!$F$8:$F$42,SMALL(IF("Página Web"='03.Muestra'!$D$8:$D$42,ROW('03.Muestra'!$F$8:$F$42)-MIN(ROW('03.Muestra'!$D$8:$D$42))+1,""),ROW()-170)),"")</f>
        <v>https://www.comunidad.madrid/transparencia/instituciones-y-su-funcionamiento</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Evaluando la transparencia</v>
      </c>
      <c r="C176" s="85" t="str" cm="1">
        <f t="array" ref="C176">IFERROR(INDEX('03.Muestra'!$F$8:$F$42,SMALL(IF("Página Web"='03.Muestra'!$D$8:$D$42,ROW('03.Muestra'!$F$8:$F$42)-MIN(ROW('03.Muestra'!$D$8:$D$42))+1,""),ROW()-170)),"")</f>
        <v>https://www.comunidad.madrid/transparencia/evaluando-transparencia</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Organización</v>
      </c>
      <c r="C177" s="85" t="str" cm="1">
        <f t="array" ref="C177">IFERROR(INDEX('03.Muestra'!$F$8:$F$42,SMALL(IF("Página Web"='03.Muestra'!$D$8:$D$42,ROW('03.Muestra'!$F$8:$F$42)-MIN(ROW('03.Muestra'!$D$8:$D$42))+1,""),ROW()-170)),"")</f>
        <v>https://www.comunidad.madrid/transparencia/organizacion-recursos/organizacion</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Información del alto cargo</v>
      </c>
      <c r="C178" s="85" t="str" cm="1">
        <f t="array" ref="C178">IFERROR(INDEX('03.Muestra'!$F$8:$F$42,SMALL(IF("Página Web"='03.Muestra'!$D$8:$D$42,ROW('03.Muestra'!$F$8:$F$42)-MIN(ROW('03.Muestra'!$D$8:$D$42))+1,""),ROW()-170)),"")</f>
        <v>https://www.comunidad.madrid/transparencia/Informaci%C3%B3n-del-alto-cargo</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Cartas  de servicios</v>
      </c>
      <c r="C179" s="85" t="str" cm="1">
        <f t="array" ref="C179">IFERROR(INDEX('03.Muestra'!$F$8:$F$42,SMALL(IF("Página Web"='03.Muestra'!$D$8:$D$42,ROW('03.Muestra'!$F$8:$F$42)-MIN(ROW('03.Muestra'!$D$8:$D$42))+1,""),ROW()-170)),"")</f>
        <v>https://www.comunidad.madrid/transparencia/servicios-procedimientos/cartas-servicios</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Solicitar información pública</v>
      </c>
      <c r="C180" s="85" t="str" cm="1">
        <f t="array" ref="C180">IFERROR(INDEX('03.Muestra'!$F$8:$F$42,SMALL(IF("Página Web"='03.Muestra'!$D$8:$D$42,ROW('03.Muestra'!$F$8:$F$42)-MIN(ROW('03.Muestra'!$D$8:$D$42))+1,""),ROW()-170)),"")</f>
        <v>https://www.comunidad.madrid/transparencia/derecho-acceso-informacion-publica</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Presupuestos</v>
      </c>
      <c r="C181" s="85" t="str" cm="1">
        <f t="array" ref="C181">IFERROR(INDEX('03.Muestra'!$F$8:$F$42,SMALL(IF("Página Web"='03.Muestra'!$D$8:$D$42,ROW('03.Muestra'!$F$8:$F$42)-MIN(ROW('03.Muestra'!$D$8:$D$42))+1,""),ROW()-170)),"")</f>
        <v>https://www.comunidad.madrid/transparencia/presupuestos</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Contratos</v>
      </c>
      <c r="C182" s="85" t="str" cm="1">
        <f t="array" ref="C182">IFERROR(INDEX('03.Muestra'!$F$8:$F$42,SMALL(IF("Página Web"='03.Muestra'!$D$8:$D$42,ROW('03.Muestra'!$F$8:$F$42)-MIN(ROW('03.Muestra'!$D$8:$D$42))+1,""),ROW()-170)),"")</f>
        <v>https://www.comunidad.madrid/transparencia/contratos</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Consulta pública</v>
      </c>
      <c r="C183" s="85" t="str" cm="1">
        <f t="array" ref="C183">IFERROR(INDEX('03.Muestra'!$F$8:$F$42,SMALL(IF("Página Web"='03.Muestra'!$D$8:$D$42,ROW('03.Muestra'!$F$8:$F$42)-MIN(ROW('03.Muestra'!$D$8:$D$42))+1,""),ROW()-170)),"")</f>
        <v>https://www.comunidad.madrid/transparencia/normativa-planificacion/consulta-publica</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Planes y programas</v>
      </c>
      <c r="C184" s="85" t="str" cm="1">
        <f t="array" ref="C184">IFERROR(INDEX('03.Muestra'!$F$8:$F$42,SMALL(IF("Página Web"='03.Muestra'!$D$8:$D$42,ROW('03.Muestra'!$F$8:$F$42)-MIN(ROW('03.Muestra'!$D$8:$D$42))+1,""),ROW()-170)),"")</f>
        <v>https://www.comunidad.madrid/transparencia/normativa-planificacion/planes-programas</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Plan de Auditorias de Centros y Servicios Sanitarios de Gestión Indirecta 2015-2016</v>
      </c>
      <c r="C185" s="85" t="str" cm="1">
        <f t="array" ref="C185">IFERROR(INDEX('03.Muestra'!$F$8:$F$42,SMALL(IF("Página Web"='03.Muestra'!$D$8:$D$42,ROW('03.Muestra'!$F$8:$F$42)-MIN(ROW('03.Muestra'!$D$8:$D$42))+1,""),ROW()-170)),"")</f>
        <v>https://www.comunidad.madrid/transparencia/informacion-institucional/planes-programas/plan-auditorias-centros-y-servicios-sanitarios-gestion</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https://www.comunidad.madrid/transparencia/contacto</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https://www.comunidad.madrid/transparencia/buscar?t=</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https://www.comunidad.madrid/transparencia/aviso-legal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Privacidad</v>
      </c>
      <c r="C189" s="85" t="str" cm="1">
        <f t="array" ref="C189">IFERROR(INDEX('03.Muestra'!$F$8:$F$42,SMALL(IF("Página Web"='03.Muestra'!$D$8:$D$42,ROW('03.Muestra'!$F$8:$F$42)-MIN(ROW('03.Muestra'!$D$8:$D$42))+1,""),ROW()-170)),"")</f>
        <v>https://www.comunidad.madrid/transparencia/privacidad</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https://www.comunidad.madrid/transparencia/declaracion-accesibilidad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Reunión con Ayuntamiento de Brunete</v>
      </c>
      <c r="C210" s="85" t="str" cm="1">
        <f t="array" ref="C210">IFERROR(INDEX('03.Muestra'!$F$8:$F$42,SMALL(IF("Página Web"='03.Muestra'!$D$8:$D$42,ROW('03.Muestra'!$F$8:$F$42)-MIN(ROW('03.Muestra'!$D$8:$D$42))+1,""),ROW()-208)),"")</f>
        <v>https://www.comunidad.madrid/transparencia/agenda/reunion-ayuntamiento-brunete-16</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Rafael García González</v>
      </c>
      <c r="C211" s="85" t="str" cm="1">
        <f t="array" ref="C211">IFERROR(INDEX('03.Muestra'!$F$8:$F$42,SMALL(IF("Página Web"='03.Muestra'!$D$8:$D$42,ROW('03.Muestra'!$F$8:$F$42)-MIN(ROW('03.Muestra'!$D$8:$D$42))+1,""),ROW()-208)),"")</f>
        <v>https://www.comunidad.madrid/transparencia/persona/rafael-garcia-gonzalez-2</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 quién aplica la ley</v>
      </c>
      <c r="C212" s="85" t="str" cm="1">
        <f t="array" ref="C212">IFERROR(INDEX('03.Muestra'!$F$8:$F$42,SMALL(IF("Página Web"='03.Muestra'!$D$8:$D$42,ROW('03.Muestra'!$F$8:$F$42)-MIN(ROW('03.Muestra'!$D$8:$D$42))+1,""),ROW()-208)),"")</f>
        <v>https://www.comunidad.madrid/transparencia/quien-aplica-ley</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Las instituciones y su funcionamiento</v>
      </c>
      <c r="C213" s="85" t="str" cm="1">
        <f t="array" ref="C213">IFERROR(INDEX('03.Muestra'!$F$8:$F$42,SMALL(IF("Página Web"='03.Muestra'!$D$8:$D$42,ROW('03.Muestra'!$F$8:$F$42)-MIN(ROW('03.Muestra'!$D$8:$D$42))+1,""),ROW()-208)),"")</f>
        <v>https://www.comunidad.madrid/transparencia/instituciones-y-su-funcionamiento</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Evaluando la transparencia</v>
      </c>
      <c r="C214" s="85" t="str" cm="1">
        <f t="array" ref="C214">IFERROR(INDEX('03.Muestra'!$F$8:$F$42,SMALL(IF("Página Web"='03.Muestra'!$D$8:$D$42,ROW('03.Muestra'!$F$8:$F$42)-MIN(ROW('03.Muestra'!$D$8:$D$42))+1,""),ROW()-208)),"")</f>
        <v>https://www.comunidad.madrid/transparencia/evaluando-transparencia</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Organización</v>
      </c>
      <c r="C215" s="85" t="str" cm="1">
        <f t="array" ref="C215">IFERROR(INDEX('03.Muestra'!$F$8:$F$42,SMALL(IF("Página Web"='03.Muestra'!$D$8:$D$42,ROW('03.Muestra'!$F$8:$F$42)-MIN(ROW('03.Muestra'!$D$8:$D$42))+1,""),ROW()-208)),"")</f>
        <v>https://www.comunidad.madrid/transparencia/organizacion-recursos/organizacion</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Información del alto cargo</v>
      </c>
      <c r="C216" s="85" t="str" cm="1">
        <f t="array" ref="C216">IFERROR(INDEX('03.Muestra'!$F$8:$F$42,SMALL(IF("Página Web"='03.Muestra'!$D$8:$D$42,ROW('03.Muestra'!$F$8:$F$42)-MIN(ROW('03.Muestra'!$D$8:$D$42))+1,""),ROW()-208)),"")</f>
        <v>https://www.comunidad.madrid/transparencia/Informaci%C3%B3n-del-alto-cargo</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Cartas  de servicios</v>
      </c>
      <c r="C217" s="85" t="str" cm="1">
        <f t="array" ref="C217">IFERROR(INDEX('03.Muestra'!$F$8:$F$42,SMALL(IF("Página Web"='03.Muestra'!$D$8:$D$42,ROW('03.Muestra'!$F$8:$F$42)-MIN(ROW('03.Muestra'!$D$8:$D$42))+1,""),ROW()-208)),"")</f>
        <v>https://www.comunidad.madrid/transparencia/servicios-procedimientos/cartas-servicios</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Solicitar información pública</v>
      </c>
      <c r="C218" s="85" t="str" cm="1">
        <f t="array" ref="C218">IFERROR(INDEX('03.Muestra'!$F$8:$F$42,SMALL(IF("Página Web"='03.Muestra'!$D$8:$D$42,ROW('03.Muestra'!$F$8:$F$42)-MIN(ROW('03.Muestra'!$D$8:$D$42))+1,""),ROW()-208)),"")</f>
        <v>https://www.comunidad.madrid/transparencia/derecho-acceso-informacion-publica</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Presupuestos</v>
      </c>
      <c r="C219" s="85" t="str" cm="1">
        <f t="array" ref="C219">IFERROR(INDEX('03.Muestra'!$F$8:$F$42,SMALL(IF("Página Web"='03.Muestra'!$D$8:$D$42,ROW('03.Muestra'!$F$8:$F$42)-MIN(ROW('03.Muestra'!$D$8:$D$42))+1,""),ROW()-208)),"")</f>
        <v>https://www.comunidad.madrid/transparencia/presupuestos</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Contratos</v>
      </c>
      <c r="C220" s="85" t="str" cm="1">
        <f t="array" ref="C220">IFERROR(INDEX('03.Muestra'!$F$8:$F$42,SMALL(IF("Página Web"='03.Muestra'!$D$8:$D$42,ROW('03.Muestra'!$F$8:$F$42)-MIN(ROW('03.Muestra'!$D$8:$D$42))+1,""),ROW()-208)),"")</f>
        <v>https://www.comunidad.madrid/transparencia/contratos</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Consulta pública</v>
      </c>
      <c r="C221" s="85" t="str" cm="1">
        <f t="array" ref="C221">IFERROR(INDEX('03.Muestra'!$F$8:$F$42,SMALL(IF("Página Web"='03.Muestra'!$D$8:$D$42,ROW('03.Muestra'!$F$8:$F$42)-MIN(ROW('03.Muestra'!$D$8:$D$42))+1,""),ROW()-208)),"")</f>
        <v>https://www.comunidad.madrid/transparencia/normativa-planificacion/consulta-publica</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Planes y programas</v>
      </c>
      <c r="C222" s="85" t="str" cm="1">
        <f t="array" ref="C222">IFERROR(INDEX('03.Muestra'!$F$8:$F$42,SMALL(IF("Página Web"='03.Muestra'!$D$8:$D$42,ROW('03.Muestra'!$F$8:$F$42)-MIN(ROW('03.Muestra'!$D$8:$D$42))+1,""),ROW()-208)),"")</f>
        <v>https://www.comunidad.madrid/transparencia/normativa-planificacion/planes-programas</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Plan de Auditorias de Centros y Servicios Sanitarios de Gestión Indirecta 2015-2016</v>
      </c>
      <c r="C223" s="85" t="str" cm="1">
        <f t="array" ref="C223">IFERROR(INDEX('03.Muestra'!$F$8:$F$42,SMALL(IF("Página Web"='03.Muestra'!$D$8:$D$42,ROW('03.Muestra'!$F$8:$F$42)-MIN(ROW('03.Muestra'!$D$8:$D$42))+1,""),ROW()-208)),"")</f>
        <v>https://www.comunidad.madrid/transparencia/informacion-institucional/planes-programas/plan-auditorias-centros-y-servicios-sanitarios-gestion</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https://www.comunidad.madrid/transparencia/contacto</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https://www.comunidad.madrid/transparencia/buscar?t=</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https://www.comunidad.madrid/transparencia/aviso-legal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Privacidad</v>
      </c>
      <c r="C227" s="85" t="str" cm="1">
        <f t="array" ref="C227">IFERROR(INDEX('03.Muestra'!$F$8:$F$42,SMALL(IF("Página Web"='03.Muestra'!$D$8:$D$42,ROW('03.Muestra'!$F$8:$F$42)-MIN(ROW('03.Muestra'!$D$8:$D$42))+1,""),ROW()-208)),"")</f>
        <v>https://www.comunidad.madrid/transparencia/privacidad</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https://www.comunidad.madrid/transparencia/declaracion-accesibilidad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Reunión con Ayuntamiento de Brunete</v>
      </c>
      <c r="C248" s="85" t="str" cm="1">
        <f t="array" ref="C248">IFERROR(INDEX('03.Muestra'!$F$8:$F$42,SMALL(IF("Página Web"='03.Muestra'!$D$8:$D$42,ROW('03.Muestra'!$F$8:$F$42)-MIN(ROW('03.Muestra'!$D$8:$D$42))+1,""),ROW()-246)),"")</f>
        <v>https://www.comunidad.madrid/transparencia/agenda/reunion-ayuntamiento-brunete-16</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Rafael García González</v>
      </c>
      <c r="C249" s="85" t="str" cm="1">
        <f t="array" ref="C249">IFERROR(INDEX('03.Muestra'!$F$8:$F$42,SMALL(IF("Página Web"='03.Muestra'!$D$8:$D$42,ROW('03.Muestra'!$F$8:$F$42)-MIN(ROW('03.Muestra'!$D$8:$D$42))+1,""),ROW()-246)),"")</f>
        <v>https://www.comunidad.madrid/transparencia/persona/rafael-garcia-gonzalez-2</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 quién aplica la ley</v>
      </c>
      <c r="C250" s="85" t="str" cm="1">
        <f t="array" ref="C250">IFERROR(INDEX('03.Muestra'!$F$8:$F$42,SMALL(IF("Página Web"='03.Muestra'!$D$8:$D$42,ROW('03.Muestra'!$F$8:$F$42)-MIN(ROW('03.Muestra'!$D$8:$D$42))+1,""),ROW()-246)),"")</f>
        <v>https://www.comunidad.madrid/transparencia/quien-aplica-ley</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Las instituciones y su funcionamiento</v>
      </c>
      <c r="C251" s="85" t="str" cm="1">
        <f t="array" ref="C251">IFERROR(INDEX('03.Muestra'!$F$8:$F$42,SMALL(IF("Página Web"='03.Muestra'!$D$8:$D$42,ROW('03.Muestra'!$F$8:$F$42)-MIN(ROW('03.Muestra'!$D$8:$D$42))+1,""),ROW()-246)),"")</f>
        <v>https://www.comunidad.madrid/transparencia/instituciones-y-su-funcionamiento</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Evaluando la transparencia</v>
      </c>
      <c r="C252" s="85" t="str" cm="1">
        <f t="array" ref="C252">IFERROR(INDEX('03.Muestra'!$F$8:$F$42,SMALL(IF("Página Web"='03.Muestra'!$D$8:$D$42,ROW('03.Muestra'!$F$8:$F$42)-MIN(ROW('03.Muestra'!$D$8:$D$42))+1,""),ROW()-246)),"")</f>
        <v>https://www.comunidad.madrid/transparencia/evaluando-transparencia</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Organización</v>
      </c>
      <c r="C253" s="85" t="str" cm="1">
        <f t="array" ref="C253">IFERROR(INDEX('03.Muestra'!$F$8:$F$42,SMALL(IF("Página Web"='03.Muestra'!$D$8:$D$42,ROW('03.Muestra'!$F$8:$F$42)-MIN(ROW('03.Muestra'!$D$8:$D$42))+1,""),ROW()-246)),"")</f>
        <v>https://www.comunidad.madrid/transparencia/organizacion-recursos/organizacion</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Información del alto cargo</v>
      </c>
      <c r="C254" s="85" t="str" cm="1">
        <f t="array" ref="C254">IFERROR(INDEX('03.Muestra'!$F$8:$F$42,SMALL(IF("Página Web"='03.Muestra'!$D$8:$D$42,ROW('03.Muestra'!$F$8:$F$42)-MIN(ROW('03.Muestra'!$D$8:$D$42))+1,""),ROW()-246)),"")</f>
        <v>https://www.comunidad.madrid/transparencia/Informaci%C3%B3n-del-alto-cargo</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Cartas  de servicios</v>
      </c>
      <c r="C255" s="85" t="str" cm="1">
        <f t="array" ref="C255">IFERROR(INDEX('03.Muestra'!$F$8:$F$42,SMALL(IF("Página Web"='03.Muestra'!$D$8:$D$42,ROW('03.Muestra'!$F$8:$F$42)-MIN(ROW('03.Muestra'!$D$8:$D$42))+1,""),ROW()-246)),"")</f>
        <v>https://www.comunidad.madrid/transparencia/servicios-procedimientos/cartas-servicios</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Solicitar información pública</v>
      </c>
      <c r="C256" s="85" t="str" cm="1">
        <f t="array" ref="C256">IFERROR(INDEX('03.Muestra'!$F$8:$F$42,SMALL(IF("Página Web"='03.Muestra'!$D$8:$D$42,ROW('03.Muestra'!$F$8:$F$42)-MIN(ROW('03.Muestra'!$D$8:$D$42))+1,""),ROW()-246)),"")</f>
        <v>https://www.comunidad.madrid/transparencia/derecho-acceso-informacion-publica</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Presupuestos</v>
      </c>
      <c r="C257" s="85" t="str" cm="1">
        <f t="array" ref="C257">IFERROR(INDEX('03.Muestra'!$F$8:$F$42,SMALL(IF("Página Web"='03.Muestra'!$D$8:$D$42,ROW('03.Muestra'!$F$8:$F$42)-MIN(ROW('03.Muestra'!$D$8:$D$42))+1,""),ROW()-246)),"")</f>
        <v>https://www.comunidad.madrid/transparencia/presupuestos</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Contratos</v>
      </c>
      <c r="C258" s="85" t="str" cm="1">
        <f t="array" ref="C258">IFERROR(INDEX('03.Muestra'!$F$8:$F$42,SMALL(IF("Página Web"='03.Muestra'!$D$8:$D$42,ROW('03.Muestra'!$F$8:$F$42)-MIN(ROW('03.Muestra'!$D$8:$D$42))+1,""),ROW()-246)),"")</f>
        <v>https://www.comunidad.madrid/transparencia/contratos</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Consulta pública</v>
      </c>
      <c r="C259" s="85" t="str" cm="1">
        <f t="array" ref="C259">IFERROR(INDEX('03.Muestra'!$F$8:$F$42,SMALL(IF("Página Web"='03.Muestra'!$D$8:$D$42,ROW('03.Muestra'!$F$8:$F$42)-MIN(ROW('03.Muestra'!$D$8:$D$42))+1,""),ROW()-246)),"")</f>
        <v>https://www.comunidad.madrid/transparencia/normativa-planificacion/consulta-publica</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Planes y programas</v>
      </c>
      <c r="C260" s="85" t="str" cm="1">
        <f t="array" ref="C260">IFERROR(INDEX('03.Muestra'!$F$8:$F$42,SMALL(IF("Página Web"='03.Muestra'!$D$8:$D$42,ROW('03.Muestra'!$F$8:$F$42)-MIN(ROW('03.Muestra'!$D$8:$D$42))+1,""),ROW()-246)),"")</f>
        <v>https://www.comunidad.madrid/transparencia/normativa-planificacion/planes-programas</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Plan de Auditorias de Centros y Servicios Sanitarios de Gestión Indirecta 2015-2016</v>
      </c>
      <c r="C261" s="85" t="str" cm="1">
        <f t="array" ref="C261">IFERROR(INDEX('03.Muestra'!$F$8:$F$42,SMALL(IF("Página Web"='03.Muestra'!$D$8:$D$42,ROW('03.Muestra'!$F$8:$F$42)-MIN(ROW('03.Muestra'!$D$8:$D$42))+1,""),ROW()-246)),"")</f>
        <v>https://www.comunidad.madrid/transparencia/informacion-institucional/planes-programas/plan-auditorias-centros-y-servicios-sanitarios-gestion</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https://www.comunidad.madrid/transparencia/contacto</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https://www.comunidad.madrid/transparencia/buscar?t=</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https://www.comunidad.madrid/transparencia/aviso-legal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Privacidad</v>
      </c>
      <c r="C265" s="85" t="str" cm="1">
        <f t="array" ref="C265">IFERROR(INDEX('03.Muestra'!$F$8:$F$42,SMALL(IF("Página Web"='03.Muestra'!$D$8:$D$42,ROW('03.Muestra'!$F$8:$F$42)-MIN(ROW('03.Muestra'!$D$8:$D$42))+1,""),ROW()-246)),"")</f>
        <v>https://www.comunidad.madrid/transparencia/privacidad</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https://www.comunidad.madrid/transparencia/declaracion-accesibilidad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Reunión con Ayuntamiento de Brunete</v>
      </c>
      <c r="C286" s="85" t="str" cm="1">
        <f t="array" ref="C286">IFERROR(INDEX('03.Muestra'!$F$8:$F$42,SMALL(IF("Página Web"='03.Muestra'!$D$8:$D$42,ROW('03.Muestra'!$F$8:$F$42)-MIN(ROW('03.Muestra'!$D$8:$D$42))+1,""),ROW()-284)),"")</f>
        <v>https://www.comunidad.madrid/transparencia/agenda/reunion-ayuntamiento-brunete-16</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Rafael García González</v>
      </c>
      <c r="C287" s="85" t="str" cm="1">
        <f t="array" ref="C287">IFERROR(INDEX('03.Muestra'!$F$8:$F$42,SMALL(IF("Página Web"='03.Muestra'!$D$8:$D$42,ROW('03.Muestra'!$F$8:$F$42)-MIN(ROW('03.Muestra'!$D$8:$D$42))+1,""),ROW()-284)),"")</f>
        <v>https://www.comunidad.madrid/transparencia/persona/rafael-garcia-gonzalez-2</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 quién aplica la ley</v>
      </c>
      <c r="C288" s="85" t="str" cm="1">
        <f t="array" ref="C288">IFERROR(INDEX('03.Muestra'!$F$8:$F$42,SMALL(IF("Página Web"='03.Muestra'!$D$8:$D$42,ROW('03.Muestra'!$F$8:$F$42)-MIN(ROW('03.Muestra'!$D$8:$D$42))+1,""),ROW()-284)),"")</f>
        <v>https://www.comunidad.madrid/transparencia/quien-aplica-ley</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Las instituciones y su funcionamiento</v>
      </c>
      <c r="C289" s="85" t="str" cm="1">
        <f t="array" ref="C289">IFERROR(INDEX('03.Muestra'!$F$8:$F$42,SMALL(IF("Página Web"='03.Muestra'!$D$8:$D$42,ROW('03.Muestra'!$F$8:$F$42)-MIN(ROW('03.Muestra'!$D$8:$D$42))+1,""),ROW()-284)),"")</f>
        <v>https://www.comunidad.madrid/transparencia/instituciones-y-su-funcionamiento</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Evaluando la transparencia</v>
      </c>
      <c r="C290" s="85" t="str" cm="1">
        <f t="array" ref="C290">IFERROR(INDEX('03.Muestra'!$F$8:$F$42,SMALL(IF("Página Web"='03.Muestra'!$D$8:$D$42,ROW('03.Muestra'!$F$8:$F$42)-MIN(ROW('03.Muestra'!$D$8:$D$42))+1,""),ROW()-284)),"")</f>
        <v>https://www.comunidad.madrid/transparencia/evaluando-transparencia</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Organización</v>
      </c>
      <c r="C291" s="85" t="str" cm="1">
        <f t="array" ref="C291">IFERROR(INDEX('03.Muestra'!$F$8:$F$42,SMALL(IF("Página Web"='03.Muestra'!$D$8:$D$42,ROW('03.Muestra'!$F$8:$F$42)-MIN(ROW('03.Muestra'!$D$8:$D$42))+1,""),ROW()-284)),"")</f>
        <v>https://www.comunidad.madrid/transparencia/organizacion-recursos/organizacion</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Información del alto cargo</v>
      </c>
      <c r="C292" s="85" t="str" cm="1">
        <f t="array" ref="C292">IFERROR(INDEX('03.Muestra'!$F$8:$F$42,SMALL(IF("Página Web"='03.Muestra'!$D$8:$D$42,ROW('03.Muestra'!$F$8:$F$42)-MIN(ROW('03.Muestra'!$D$8:$D$42))+1,""),ROW()-284)),"")</f>
        <v>https://www.comunidad.madrid/transparencia/Informaci%C3%B3n-del-alto-cargo</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Cartas  de servicios</v>
      </c>
      <c r="C293" s="85" t="str" cm="1">
        <f t="array" ref="C293">IFERROR(INDEX('03.Muestra'!$F$8:$F$42,SMALL(IF("Página Web"='03.Muestra'!$D$8:$D$42,ROW('03.Muestra'!$F$8:$F$42)-MIN(ROW('03.Muestra'!$D$8:$D$42))+1,""),ROW()-284)),"")</f>
        <v>https://www.comunidad.madrid/transparencia/servicios-procedimientos/cartas-servicios</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Solicitar información pública</v>
      </c>
      <c r="C294" s="85" t="str" cm="1">
        <f t="array" ref="C294">IFERROR(INDEX('03.Muestra'!$F$8:$F$42,SMALL(IF("Página Web"='03.Muestra'!$D$8:$D$42,ROW('03.Muestra'!$F$8:$F$42)-MIN(ROW('03.Muestra'!$D$8:$D$42))+1,""),ROW()-284)),"")</f>
        <v>https://www.comunidad.madrid/transparencia/derecho-acceso-informacion-publica</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Presupuestos</v>
      </c>
      <c r="C295" s="85" t="str" cm="1">
        <f t="array" ref="C295">IFERROR(INDEX('03.Muestra'!$F$8:$F$42,SMALL(IF("Página Web"='03.Muestra'!$D$8:$D$42,ROW('03.Muestra'!$F$8:$F$42)-MIN(ROW('03.Muestra'!$D$8:$D$42))+1,""),ROW()-284)),"")</f>
        <v>https://www.comunidad.madrid/transparencia/presupuestos</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Contratos</v>
      </c>
      <c r="C296" s="85" t="str" cm="1">
        <f t="array" ref="C296">IFERROR(INDEX('03.Muestra'!$F$8:$F$42,SMALL(IF("Página Web"='03.Muestra'!$D$8:$D$42,ROW('03.Muestra'!$F$8:$F$42)-MIN(ROW('03.Muestra'!$D$8:$D$42))+1,""),ROW()-284)),"")</f>
        <v>https://www.comunidad.madrid/transparencia/contratos</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Consulta pública</v>
      </c>
      <c r="C297" s="85" t="str" cm="1">
        <f t="array" ref="C297">IFERROR(INDEX('03.Muestra'!$F$8:$F$42,SMALL(IF("Página Web"='03.Muestra'!$D$8:$D$42,ROW('03.Muestra'!$F$8:$F$42)-MIN(ROW('03.Muestra'!$D$8:$D$42))+1,""),ROW()-284)),"")</f>
        <v>https://www.comunidad.madrid/transparencia/normativa-planificacion/consulta-publica</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Planes y programas</v>
      </c>
      <c r="C298" s="85" t="str" cm="1">
        <f t="array" ref="C298">IFERROR(INDEX('03.Muestra'!$F$8:$F$42,SMALL(IF("Página Web"='03.Muestra'!$D$8:$D$42,ROW('03.Muestra'!$F$8:$F$42)-MIN(ROW('03.Muestra'!$D$8:$D$42))+1,""),ROW()-284)),"")</f>
        <v>https://www.comunidad.madrid/transparencia/normativa-planificacion/planes-programas</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Plan de Auditorias de Centros y Servicios Sanitarios de Gestión Indirecta 2015-2016</v>
      </c>
      <c r="C299" s="85" t="str" cm="1">
        <f t="array" ref="C299">IFERROR(INDEX('03.Muestra'!$F$8:$F$42,SMALL(IF("Página Web"='03.Muestra'!$D$8:$D$42,ROW('03.Muestra'!$F$8:$F$42)-MIN(ROW('03.Muestra'!$D$8:$D$42))+1,""),ROW()-284)),"")</f>
        <v>https://www.comunidad.madrid/transparencia/informacion-institucional/planes-programas/plan-auditorias-centros-y-servicios-sanitarios-gestion</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https://www.comunidad.madrid/transparencia/contacto</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https://www.comunidad.madrid/transparencia/buscar?t=</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https://www.comunidad.madrid/transparencia/aviso-legal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Privacidad</v>
      </c>
      <c r="C303" s="85" t="str" cm="1">
        <f t="array" ref="C303">IFERROR(INDEX('03.Muestra'!$F$8:$F$42,SMALL(IF("Página Web"='03.Muestra'!$D$8:$D$42,ROW('03.Muestra'!$F$8:$F$42)-MIN(ROW('03.Muestra'!$D$8:$D$42))+1,""),ROW()-284)),"")</f>
        <v>https://www.comunidad.madrid/transparencia/privacidad</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https://www.comunidad.madrid/transparencia/declaracion-accesibilidad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Reunión con Ayuntamiento de Brunete</v>
      </c>
      <c r="C324" s="85" t="str" cm="1">
        <f t="array" ref="C324">IFERROR(INDEX('03.Muestra'!$F$8:$F$42,SMALL(IF("Página Web"='03.Muestra'!$D$8:$D$42,ROW('03.Muestra'!$F$8:$F$42)-MIN(ROW('03.Muestra'!$D$8:$D$42))+1,""),ROW()-322)),"")</f>
        <v>https://www.comunidad.madrid/transparencia/agenda/reunion-ayuntamiento-brunete-16</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Rafael García González</v>
      </c>
      <c r="C325" s="85" t="str" cm="1">
        <f t="array" ref="C325">IFERROR(INDEX('03.Muestra'!$F$8:$F$42,SMALL(IF("Página Web"='03.Muestra'!$D$8:$D$42,ROW('03.Muestra'!$F$8:$F$42)-MIN(ROW('03.Muestra'!$D$8:$D$42))+1,""),ROW()-322)),"")</f>
        <v>https://www.comunidad.madrid/transparencia/persona/rafael-garcia-gonzalez-2</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 quién aplica la ley</v>
      </c>
      <c r="C326" s="85" t="str" cm="1">
        <f t="array" ref="C326">IFERROR(INDEX('03.Muestra'!$F$8:$F$42,SMALL(IF("Página Web"='03.Muestra'!$D$8:$D$42,ROW('03.Muestra'!$F$8:$F$42)-MIN(ROW('03.Muestra'!$D$8:$D$42))+1,""),ROW()-322)),"")</f>
        <v>https://www.comunidad.madrid/transparencia/quien-aplica-ley</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Las instituciones y su funcionamiento</v>
      </c>
      <c r="C327" s="85" t="str" cm="1">
        <f t="array" ref="C327">IFERROR(INDEX('03.Muestra'!$F$8:$F$42,SMALL(IF("Página Web"='03.Muestra'!$D$8:$D$42,ROW('03.Muestra'!$F$8:$F$42)-MIN(ROW('03.Muestra'!$D$8:$D$42))+1,""),ROW()-322)),"")</f>
        <v>https://www.comunidad.madrid/transparencia/instituciones-y-su-funcionamiento</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Evaluando la transparencia</v>
      </c>
      <c r="C328" s="85" t="str" cm="1">
        <f t="array" ref="C328">IFERROR(INDEX('03.Muestra'!$F$8:$F$42,SMALL(IF("Página Web"='03.Muestra'!$D$8:$D$42,ROW('03.Muestra'!$F$8:$F$42)-MIN(ROW('03.Muestra'!$D$8:$D$42))+1,""),ROW()-322)),"")</f>
        <v>https://www.comunidad.madrid/transparencia/evaluando-transparencia</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Organización</v>
      </c>
      <c r="C329" s="85" t="str" cm="1">
        <f t="array" ref="C329">IFERROR(INDEX('03.Muestra'!$F$8:$F$42,SMALL(IF("Página Web"='03.Muestra'!$D$8:$D$42,ROW('03.Muestra'!$F$8:$F$42)-MIN(ROW('03.Muestra'!$D$8:$D$42))+1,""),ROW()-322)),"")</f>
        <v>https://www.comunidad.madrid/transparencia/organizacion-recursos/organizacion</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Información del alto cargo</v>
      </c>
      <c r="C330" s="85" t="str" cm="1">
        <f t="array" ref="C330">IFERROR(INDEX('03.Muestra'!$F$8:$F$42,SMALL(IF("Página Web"='03.Muestra'!$D$8:$D$42,ROW('03.Muestra'!$F$8:$F$42)-MIN(ROW('03.Muestra'!$D$8:$D$42))+1,""),ROW()-322)),"")</f>
        <v>https://www.comunidad.madrid/transparencia/Informaci%C3%B3n-del-alto-cargo</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Cartas  de servicios</v>
      </c>
      <c r="C331" s="85" t="str" cm="1">
        <f t="array" ref="C331">IFERROR(INDEX('03.Muestra'!$F$8:$F$42,SMALL(IF("Página Web"='03.Muestra'!$D$8:$D$42,ROW('03.Muestra'!$F$8:$F$42)-MIN(ROW('03.Muestra'!$D$8:$D$42))+1,""),ROW()-322)),"")</f>
        <v>https://www.comunidad.madrid/transparencia/servicios-procedimientos/cartas-servicios</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Solicitar información pública</v>
      </c>
      <c r="C332" s="85" t="str" cm="1">
        <f t="array" ref="C332">IFERROR(INDEX('03.Muestra'!$F$8:$F$42,SMALL(IF("Página Web"='03.Muestra'!$D$8:$D$42,ROW('03.Muestra'!$F$8:$F$42)-MIN(ROW('03.Muestra'!$D$8:$D$42))+1,""),ROW()-322)),"")</f>
        <v>https://www.comunidad.madrid/transparencia/derecho-acceso-informacion-publica</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Presupuestos</v>
      </c>
      <c r="C333" s="85" t="str" cm="1">
        <f t="array" ref="C333">IFERROR(INDEX('03.Muestra'!$F$8:$F$42,SMALL(IF("Página Web"='03.Muestra'!$D$8:$D$42,ROW('03.Muestra'!$F$8:$F$42)-MIN(ROW('03.Muestra'!$D$8:$D$42))+1,""),ROW()-322)),"")</f>
        <v>https://www.comunidad.madrid/transparencia/presupuestos</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Contratos</v>
      </c>
      <c r="C334" s="85" t="str" cm="1">
        <f t="array" ref="C334">IFERROR(INDEX('03.Muestra'!$F$8:$F$42,SMALL(IF("Página Web"='03.Muestra'!$D$8:$D$42,ROW('03.Muestra'!$F$8:$F$42)-MIN(ROW('03.Muestra'!$D$8:$D$42))+1,""),ROW()-322)),"")</f>
        <v>https://www.comunidad.madrid/transparencia/contratos</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Consulta pública</v>
      </c>
      <c r="C335" s="85" t="str" cm="1">
        <f t="array" ref="C335">IFERROR(INDEX('03.Muestra'!$F$8:$F$42,SMALL(IF("Página Web"='03.Muestra'!$D$8:$D$42,ROW('03.Muestra'!$F$8:$F$42)-MIN(ROW('03.Muestra'!$D$8:$D$42))+1,""),ROW()-322)),"")</f>
        <v>https://www.comunidad.madrid/transparencia/normativa-planificacion/consulta-publica</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Planes y programas</v>
      </c>
      <c r="C336" s="85" t="str" cm="1">
        <f t="array" ref="C336">IFERROR(INDEX('03.Muestra'!$F$8:$F$42,SMALL(IF("Página Web"='03.Muestra'!$D$8:$D$42,ROW('03.Muestra'!$F$8:$F$42)-MIN(ROW('03.Muestra'!$D$8:$D$42))+1,""),ROW()-322)),"")</f>
        <v>https://www.comunidad.madrid/transparencia/normativa-planificacion/planes-programas</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Plan de Auditorias de Centros y Servicios Sanitarios de Gestión Indirecta 2015-2016</v>
      </c>
      <c r="C337" s="85" t="str" cm="1">
        <f t="array" ref="C337">IFERROR(INDEX('03.Muestra'!$F$8:$F$42,SMALL(IF("Página Web"='03.Muestra'!$D$8:$D$42,ROW('03.Muestra'!$F$8:$F$42)-MIN(ROW('03.Muestra'!$D$8:$D$42))+1,""),ROW()-322)),"")</f>
        <v>https://www.comunidad.madrid/transparencia/informacion-institucional/planes-programas/plan-auditorias-centros-y-servicios-sanitarios-gestion</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https://www.comunidad.madrid/transparencia/contacto</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https://www.comunidad.madrid/transparencia/buscar?t=</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https://www.comunidad.madrid/transparencia/aviso-legal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Privacidad</v>
      </c>
      <c r="C341" s="85" t="str" cm="1">
        <f t="array" ref="C341">IFERROR(INDEX('03.Muestra'!$F$8:$F$42,SMALL(IF("Página Web"='03.Muestra'!$D$8:$D$42,ROW('03.Muestra'!$F$8:$F$42)-MIN(ROW('03.Muestra'!$D$8:$D$42))+1,""),ROW()-322)),"")</f>
        <v>https://www.comunidad.madrid/transparencia/privacidad</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https://www.comunidad.madrid/transparencia/declaracion-accesibilidad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Reunión con Ayuntamiento de Brunete</v>
      </c>
      <c r="C362" s="85" t="str" cm="1">
        <f t="array" ref="C362">IFERROR(INDEX('03.Muestra'!$F$8:$F$42,SMALL(IF("Página Web"='03.Muestra'!$D$8:$D$42,ROW('03.Muestra'!$F$8:$F$42)-MIN(ROW('03.Muestra'!$D$8:$D$42))+1,""),ROW()-360)),"")</f>
        <v>https://www.comunidad.madrid/transparencia/agenda/reunion-ayuntamiento-brunete-16</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Rafael García González</v>
      </c>
      <c r="C363" s="85" t="str" cm="1">
        <f t="array" ref="C363">IFERROR(INDEX('03.Muestra'!$F$8:$F$42,SMALL(IF("Página Web"='03.Muestra'!$D$8:$D$42,ROW('03.Muestra'!$F$8:$F$42)-MIN(ROW('03.Muestra'!$D$8:$D$42))+1,""),ROW()-360)),"")</f>
        <v>https://www.comunidad.madrid/transparencia/persona/rafael-garcia-gonzalez-2</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 quién aplica la ley</v>
      </c>
      <c r="C364" s="85" t="str" cm="1">
        <f t="array" ref="C364">IFERROR(INDEX('03.Muestra'!$F$8:$F$42,SMALL(IF("Página Web"='03.Muestra'!$D$8:$D$42,ROW('03.Muestra'!$F$8:$F$42)-MIN(ROW('03.Muestra'!$D$8:$D$42))+1,""),ROW()-360)),"")</f>
        <v>https://www.comunidad.madrid/transparencia/quien-aplica-ley</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Las instituciones y su funcionamiento</v>
      </c>
      <c r="C365" s="85" t="str" cm="1">
        <f t="array" ref="C365">IFERROR(INDEX('03.Muestra'!$F$8:$F$42,SMALL(IF("Página Web"='03.Muestra'!$D$8:$D$42,ROW('03.Muestra'!$F$8:$F$42)-MIN(ROW('03.Muestra'!$D$8:$D$42))+1,""),ROW()-360)),"")</f>
        <v>https://www.comunidad.madrid/transparencia/instituciones-y-su-funcionamiento</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Evaluando la transparencia</v>
      </c>
      <c r="C366" s="85" t="str" cm="1">
        <f t="array" ref="C366">IFERROR(INDEX('03.Muestra'!$F$8:$F$42,SMALL(IF("Página Web"='03.Muestra'!$D$8:$D$42,ROW('03.Muestra'!$F$8:$F$42)-MIN(ROW('03.Muestra'!$D$8:$D$42))+1,""),ROW()-360)),"")</f>
        <v>https://www.comunidad.madrid/transparencia/evaluando-transparencia</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Organización</v>
      </c>
      <c r="C367" s="85" t="str" cm="1">
        <f t="array" ref="C367">IFERROR(INDEX('03.Muestra'!$F$8:$F$42,SMALL(IF("Página Web"='03.Muestra'!$D$8:$D$42,ROW('03.Muestra'!$F$8:$F$42)-MIN(ROW('03.Muestra'!$D$8:$D$42))+1,""),ROW()-360)),"")</f>
        <v>https://www.comunidad.madrid/transparencia/organizacion-recursos/organizacion</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Información del alto cargo</v>
      </c>
      <c r="C368" s="85" t="str" cm="1">
        <f t="array" ref="C368">IFERROR(INDEX('03.Muestra'!$F$8:$F$42,SMALL(IF("Página Web"='03.Muestra'!$D$8:$D$42,ROW('03.Muestra'!$F$8:$F$42)-MIN(ROW('03.Muestra'!$D$8:$D$42))+1,""),ROW()-360)),"")</f>
        <v>https://www.comunidad.madrid/transparencia/Informaci%C3%B3n-del-alto-cargo</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Cartas  de servicios</v>
      </c>
      <c r="C369" s="85" t="str" cm="1">
        <f t="array" ref="C369">IFERROR(INDEX('03.Muestra'!$F$8:$F$42,SMALL(IF("Página Web"='03.Muestra'!$D$8:$D$42,ROW('03.Muestra'!$F$8:$F$42)-MIN(ROW('03.Muestra'!$D$8:$D$42))+1,""),ROW()-360)),"")</f>
        <v>https://www.comunidad.madrid/transparencia/servicios-procedimientos/cartas-servicios</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Solicitar información pública</v>
      </c>
      <c r="C370" s="85" t="str" cm="1">
        <f t="array" ref="C370">IFERROR(INDEX('03.Muestra'!$F$8:$F$42,SMALL(IF("Página Web"='03.Muestra'!$D$8:$D$42,ROW('03.Muestra'!$F$8:$F$42)-MIN(ROW('03.Muestra'!$D$8:$D$42))+1,""),ROW()-360)),"")</f>
        <v>https://www.comunidad.madrid/transparencia/derecho-acceso-informacion-publica</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Presupuestos</v>
      </c>
      <c r="C371" s="85" t="str" cm="1">
        <f t="array" ref="C371">IFERROR(INDEX('03.Muestra'!$F$8:$F$42,SMALL(IF("Página Web"='03.Muestra'!$D$8:$D$42,ROW('03.Muestra'!$F$8:$F$42)-MIN(ROW('03.Muestra'!$D$8:$D$42))+1,""),ROW()-360)),"")</f>
        <v>https://www.comunidad.madrid/transparencia/presupuestos</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Contratos</v>
      </c>
      <c r="C372" s="85" t="str" cm="1">
        <f t="array" ref="C372">IFERROR(INDEX('03.Muestra'!$F$8:$F$42,SMALL(IF("Página Web"='03.Muestra'!$D$8:$D$42,ROW('03.Muestra'!$F$8:$F$42)-MIN(ROW('03.Muestra'!$D$8:$D$42))+1,""),ROW()-360)),"")</f>
        <v>https://www.comunidad.madrid/transparencia/contratos</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Consulta pública</v>
      </c>
      <c r="C373" s="85" t="str" cm="1">
        <f t="array" ref="C373">IFERROR(INDEX('03.Muestra'!$F$8:$F$42,SMALL(IF("Página Web"='03.Muestra'!$D$8:$D$42,ROW('03.Muestra'!$F$8:$F$42)-MIN(ROW('03.Muestra'!$D$8:$D$42))+1,""),ROW()-360)),"")</f>
        <v>https://www.comunidad.madrid/transparencia/normativa-planificacion/consulta-publica</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Planes y programas</v>
      </c>
      <c r="C374" s="85" t="str" cm="1">
        <f t="array" ref="C374">IFERROR(INDEX('03.Muestra'!$F$8:$F$42,SMALL(IF("Página Web"='03.Muestra'!$D$8:$D$42,ROW('03.Muestra'!$F$8:$F$42)-MIN(ROW('03.Muestra'!$D$8:$D$42))+1,""),ROW()-360)),"")</f>
        <v>https://www.comunidad.madrid/transparencia/normativa-planificacion/planes-programas</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Plan de Auditorias de Centros y Servicios Sanitarios de Gestión Indirecta 2015-2016</v>
      </c>
      <c r="C375" s="85" t="str" cm="1">
        <f t="array" ref="C375">IFERROR(INDEX('03.Muestra'!$F$8:$F$42,SMALL(IF("Página Web"='03.Muestra'!$D$8:$D$42,ROW('03.Muestra'!$F$8:$F$42)-MIN(ROW('03.Muestra'!$D$8:$D$42))+1,""),ROW()-360)),"")</f>
        <v>https://www.comunidad.madrid/transparencia/informacion-institucional/planes-programas/plan-auditorias-centros-y-servicios-sanitarios-gestion</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https://www.comunidad.madrid/transparencia/contacto</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https://www.comunidad.madrid/transparencia/buscar?t=</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https://www.comunidad.madrid/transparencia/aviso-legal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Privacidad</v>
      </c>
      <c r="C379" s="85" t="str" cm="1">
        <f t="array" ref="C379">IFERROR(INDEX('03.Muestra'!$F$8:$F$42,SMALL(IF("Página Web"='03.Muestra'!$D$8:$D$42,ROW('03.Muestra'!$F$8:$F$42)-MIN(ROW('03.Muestra'!$D$8:$D$42))+1,""),ROW()-360)),"")</f>
        <v>https://www.comunidad.madrid/transparencia/privacidad</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https://www.comunidad.madrid/transparencia/declaracion-accesibilidad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Reunión con Ayuntamiento de Brunete</v>
      </c>
      <c r="C400" s="85" t="str" cm="1">
        <f t="array" ref="C400">IFERROR(INDEX('03.Muestra'!$F$8:$F$42,SMALL(IF("Página Web"='03.Muestra'!$D$8:$D$42,ROW('03.Muestra'!$F$8:$F$42)-MIN(ROW('03.Muestra'!$D$8:$D$42))+1,""),ROW()-398)),"")</f>
        <v>https://www.comunidad.madrid/transparencia/agenda/reunion-ayuntamiento-brunete-16</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Rafael García González</v>
      </c>
      <c r="C401" s="85" t="str" cm="1">
        <f t="array" ref="C401">IFERROR(INDEX('03.Muestra'!$F$8:$F$42,SMALL(IF("Página Web"='03.Muestra'!$D$8:$D$42,ROW('03.Muestra'!$F$8:$F$42)-MIN(ROW('03.Muestra'!$D$8:$D$42))+1,""),ROW()-398)),"")</f>
        <v>https://www.comunidad.madrid/transparencia/persona/rafael-garcia-gonzalez-2</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 quién aplica la ley</v>
      </c>
      <c r="C402" s="85" t="str" cm="1">
        <f t="array" ref="C402">IFERROR(INDEX('03.Muestra'!$F$8:$F$42,SMALL(IF("Página Web"='03.Muestra'!$D$8:$D$42,ROW('03.Muestra'!$F$8:$F$42)-MIN(ROW('03.Muestra'!$D$8:$D$42))+1,""),ROW()-398)),"")</f>
        <v>https://www.comunidad.madrid/transparencia/quien-aplica-ley</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Las instituciones y su funcionamiento</v>
      </c>
      <c r="C403" s="85" t="str" cm="1">
        <f t="array" ref="C403">IFERROR(INDEX('03.Muestra'!$F$8:$F$42,SMALL(IF("Página Web"='03.Muestra'!$D$8:$D$42,ROW('03.Muestra'!$F$8:$F$42)-MIN(ROW('03.Muestra'!$D$8:$D$42))+1,""),ROW()-398)),"")</f>
        <v>https://www.comunidad.madrid/transparencia/instituciones-y-su-funcionamiento</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Evaluando la transparencia</v>
      </c>
      <c r="C404" s="85" t="str" cm="1">
        <f t="array" ref="C404">IFERROR(INDEX('03.Muestra'!$F$8:$F$42,SMALL(IF("Página Web"='03.Muestra'!$D$8:$D$42,ROW('03.Muestra'!$F$8:$F$42)-MIN(ROW('03.Muestra'!$D$8:$D$42))+1,""),ROW()-398)),"")</f>
        <v>https://www.comunidad.madrid/transparencia/evaluando-transparencia</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Organización</v>
      </c>
      <c r="C405" s="85" t="str" cm="1">
        <f t="array" ref="C405">IFERROR(INDEX('03.Muestra'!$F$8:$F$42,SMALL(IF("Página Web"='03.Muestra'!$D$8:$D$42,ROW('03.Muestra'!$F$8:$F$42)-MIN(ROW('03.Muestra'!$D$8:$D$42))+1,""),ROW()-398)),"")</f>
        <v>https://www.comunidad.madrid/transparencia/organizacion-recursos/organizacion</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Información del alto cargo</v>
      </c>
      <c r="C406" s="85" t="str" cm="1">
        <f t="array" ref="C406">IFERROR(INDEX('03.Muestra'!$F$8:$F$42,SMALL(IF("Página Web"='03.Muestra'!$D$8:$D$42,ROW('03.Muestra'!$F$8:$F$42)-MIN(ROW('03.Muestra'!$D$8:$D$42))+1,""),ROW()-398)),"")</f>
        <v>https://www.comunidad.madrid/transparencia/Informaci%C3%B3n-del-alto-cargo</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Cartas  de servicios</v>
      </c>
      <c r="C407" s="85" t="str" cm="1">
        <f t="array" ref="C407">IFERROR(INDEX('03.Muestra'!$F$8:$F$42,SMALL(IF("Página Web"='03.Muestra'!$D$8:$D$42,ROW('03.Muestra'!$F$8:$F$42)-MIN(ROW('03.Muestra'!$D$8:$D$42))+1,""),ROW()-398)),"")</f>
        <v>https://www.comunidad.madrid/transparencia/servicios-procedimientos/cartas-servicios</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Solicitar información pública</v>
      </c>
      <c r="C408" s="85" t="str" cm="1">
        <f t="array" ref="C408">IFERROR(INDEX('03.Muestra'!$F$8:$F$42,SMALL(IF("Página Web"='03.Muestra'!$D$8:$D$42,ROW('03.Muestra'!$F$8:$F$42)-MIN(ROW('03.Muestra'!$D$8:$D$42))+1,""),ROW()-398)),"")</f>
        <v>https://www.comunidad.madrid/transparencia/derecho-acceso-informacion-publica</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Presupuestos</v>
      </c>
      <c r="C409" s="85" t="str" cm="1">
        <f t="array" ref="C409">IFERROR(INDEX('03.Muestra'!$F$8:$F$42,SMALL(IF("Página Web"='03.Muestra'!$D$8:$D$42,ROW('03.Muestra'!$F$8:$F$42)-MIN(ROW('03.Muestra'!$D$8:$D$42))+1,""),ROW()-398)),"")</f>
        <v>https://www.comunidad.madrid/transparencia/presupuestos</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Contratos</v>
      </c>
      <c r="C410" s="85" t="str" cm="1">
        <f t="array" ref="C410">IFERROR(INDEX('03.Muestra'!$F$8:$F$42,SMALL(IF("Página Web"='03.Muestra'!$D$8:$D$42,ROW('03.Muestra'!$F$8:$F$42)-MIN(ROW('03.Muestra'!$D$8:$D$42))+1,""),ROW()-398)),"")</f>
        <v>https://www.comunidad.madrid/transparencia/contratos</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Consulta pública</v>
      </c>
      <c r="C411" s="85" t="str" cm="1">
        <f t="array" ref="C411">IFERROR(INDEX('03.Muestra'!$F$8:$F$42,SMALL(IF("Página Web"='03.Muestra'!$D$8:$D$42,ROW('03.Muestra'!$F$8:$F$42)-MIN(ROW('03.Muestra'!$D$8:$D$42))+1,""),ROW()-398)),"")</f>
        <v>https://www.comunidad.madrid/transparencia/normativa-planificacion/consulta-publica</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Planes y programas</v>
      </c>
      <c r="C412" s="85" t="str" cm="1">
        <f t="array" ref="C412">IFERROR(INDEX('03.Muestra'!$F$8:$F$42,SMALL(IF("Página Web"='03.Muestra'!$D$8:$D$42,ROW('03.Muestra'!$F$8:$F$42)-MIN(ROW('03.Muestra'!$D$8:$D$42))+1,""),ROW()-398)),"")</f>
        <v>https://www.comunidad.madrid/transparencia/normativa-planificacion/planes-programas</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Plan de Auditorias de Centros y Servicios Sanitarios de Gestión Indirecta 2015-2016</v>
      </c>
      <c r="C413" s="85" t="str" cm="1">
        <f t="array" ref="C413">IFERROR(INDEX('03.Muestra'!$F$8:$F$42,SMALL(IF("Página Web"='03.Muestra'!$D$8:$D$42,ROW('03.Muestra'!$F$8:$F$42)-MIN(ROW('03.Muestra'!$D$8:$D$42))+1,""),ROW()-398)),"")</f>
        <v>https://www.comunidad.madrid/transparencia/informacion-institucional/planes-programas/plan-auditorias-centros-y-servicios-sanitarios-gestion</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https://www.comunidad.madrid/transparencia/contacto</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https://www.comunidad.madrid/transparencia/buscar?t=</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https://www.comunidad.madrid/transparencia/aviso-legal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Privacidad</v>
      </c>
      <c r="C417" s="85" t="str" cm="1">
        <f t="array" ref="C417">IFERROR(INDEX('03.Muestra'!$F$8:$F$42,SMALL(IF("Página Web"='03.Muestra'!$D$8:$D$42,ROW('03.Muestra'!$F$8:$F$42)-MIN(ROW('03.Muestra'!$D$8:$D$42))+1,""),ROW()-398)),"")</f>
        <v>https://www.comunidad.madrid/transparencia/privacidad</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https://www.comunidad.madrid/transparencia/declaracion-accesibilidad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Reunión con Ayuntamiento de Brunete</v>
      </c>
      <c r="C438" s="85" t="str" cm="1">
        <f t="array" ref="C438">IFERROR(INDEX('03.Muestra'!$F$8:$F$42,SMALL(IF("Página Web"='03.Muestra'!$D$8:$D$42,ROW('03.Muestra'!$F$8:$F$42)-MIN(ROW('03.Muestra'!$D$8:$D$42))+1,""),ROW()-436)),"")</f>
        <v>https://www.comunidad.madrid/transparencia/agenda/reunion-ayuntamiento-brunete-16</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Rafael García González</v>
      </c>
      <c r="C439" s="85" t="str" cm="1">
        <f t="array" ref="C439">IFERROR(INDEX('03.Muestra'!$F$8:$F$42,SMALL(IF("Página Web"='03.Muestra'!$D$8:$D$42,ROW('03.Muestra'!$F$8:$F$42)-MIN(ROW('03.Muestra'!$D$8:$D$42))+1,""),ROW()-436)),"")</f>
        <v>https://www.comunidad.madrid/transparencia/persona/rafael-garcia-gonzalez-2</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 quién aplica la ley</v>
      </c>
      <c r="C440" s="85" t="str" cm="1">
        <f t="array" ref="C440">IFERROR(INDEX('03.Muestra'!$F$8:$F$42,SMALL(IF("Página Web"='03.Muestra'!$D$8:$D$42,ROW('03.Muestra'!$F$8:$F$42)-MIN(ROW('03.Muestra'!$D$8:$D$42))+1,""),ROW()-436)),"")</f>
        <v>https://www.comunidad.madrid/transparencia/quien-aplica-ley</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Las instituciones y su funcionamiento</v>
      </c>
      <c r="C441" s="85" t="str" cm="1">
        <f t="array" ref="C441">IFERROR(INDEX('03.Muestra'!$F$8:$F$42,SMALL(IF("Página Web"='03.Muestra'!$D$8:$D$42,ROW('03.Muestra'!$F$8:$F$42)-MIN(ROW('03.Muestra'!$D$8:$D$42))+1,""),ROW()-436)),"")</f>
        <v>https://www.comunidad.madrid/transparencia/instituciones-y-su-funcionamiento</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Evaluando la transparencia</v>
      </c>
      <c r="C442" s="85" t="str" cm="1">
        <f t="array" ref="C442">IFERROR(INDEX('03.Muestra'!$F$8:$F$42,SMALL(IF("Página Web"='03.Muestra'!$D$8:$D$42,ROW('03.Muestra'!$F$8:$F$42)-MIN(ROW('03.Muestra'!$D$8:$D$42))+1,""),ROW()-436)),"")</f>
        <v>https://www.comunidad.madrid/transparencia/evaluando-transparencia</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Organización</v>
      </c>
      <c r="C443" s="85" t="str" cm="1">
        <f t="array" ref="C443">IFERROR(INDEX('03.Muestra'!$F$8:$F$42,SMALL(IF("Página Web"='03.Muestra'!$D$8:$D$42,ROW('03.Muestra'!$F$8:$F$42)-MIN(ROW('03.Muestra'!$D$8:$D$42))+1,""),ROW()-436)),"")</f>
        <v>https://www.comunidad.madrid/transparencia/organizacion-recursos/organizacion</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Información del alto cargo</v>
      </c>
      <c r="C444" s="85" t="str" cm="1">
        <f t="array" ref="C444">IFERROR(INDEX('03.Muestra'!$F$8:$F$42,SMALL(IF("Página Web"='03.Muestra'!$D$8:$D$42,ROW('03.Muestra'!$F$8:$F$42)-MIN(ROW('03.Muestra'!$D$8:$D$42))+1,""),ROW()-436)),"")</f>
        <v>https://www.comunidad.madrid/transparencia/Informaci%C3%B3n-del-alto-cargo</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Cartas  de servicios</v>
      </c>
      <c r="C445" s="85" t="str" cm="1">
        <f t="array" ref="C445">IFERROR(INDEX('03.Muestra'!$F$8:$F$42,SMALL(IF("Página Web"='03.Muestra'!$D$8:$D$42,ROW('03.Muestra'!$F$8:$F$42)-MIN(ROW('03.Muestra'!$D$8:$D$42))+1,""),ROW()-436)),"")</f>
        <v>https://www.comunidad.madrid/transparencia/servicios-procedimientos/cartas-servicios</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Solicitar información pública</v>
      </c>
      <c r="C446" s="85" t="str" cm="1">
        <f t="array" ref="C446">IFERROR(INDEX('03.Muestra'!$F$8:$F$42,SMALL(IF("Página Web"='03.Muestra'!$D$8:$D$42,ROW('03.Muestra'!$F$8:$F$42)-MIN(ROW('03.Muestra'!$D$8:$D$42))+1,""),ROW()-436)),"")</f>
        <v>https://www.comunidad.madrid/transparencia/derecho-acceso-informacion-publica</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Presupuestos</v>
      </c>
      <c r="C447" s="85" t="str" cm="1">
        <f t="array" ref="C447">IFERROR(INDEX('03.Muestra'!$F$8:$F$42,SMALL(IF("Página Web"='03.Muestra'!$D$8:$D$42,ROW('03.Muestra'!$F$8:$F$42)-MIN(ROW('03.Muestra'!$D$8:$D$42))+1,""),ROW()-436)),"")</f>
        <v>https://www.comunidad.madrid/transparencia/presupuestos</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Contratos</v>
      </c>
      <c r="C448" s="85" t="str" cm="1">
        <f t="array" ref="C448">IFERROR(INDEX('03.Muestra'!$F$8:$F$42,SMALL(IF("Página Web"='03.Muestra'!$D$8:$D$42,ROW('03.Muestra'!$F$8:$F$42)-MIN(ROW('03.Muestra'!$D$8:$D$42))+1,""),ROW()-436)),"")</f>
        <v>https://www.comunidad.madrid/transparencia/contratos</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Consulta pública</v>
      </c>
      <c r="C449" s="85" t="str" cm="1">
        <f t="array" ref="C449">IFERROR(INDEX('03.Muestra'!$F$8:$F$42,SMALL(IF("Página Web"='03.Muestra'!$D$8:$D$42,ROW('03.Muestra'!$F$8:$F$42)-MIN(ROW('03.Muestra'!$D$8:$D$42))+1,""),ROW()-436)),"")</f>
        <v>https://www.comunidad.madrid/transparencia/normativa-planificacion/consulta-publica</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Planes y programas</v>
      </c>
      <c r="C450" s="85" t="str" cm="1">
        <f t="array" ref="C450">IFERROR(INDEX('03.Muestra'!$F$8:$F$42,SMALL(IF("Página Web"='03.Muestra'!$D$8:$D$42,ROW('03.Muestra'!$F$8:$F$42)-MIN(ROW('03.Muestra'!$D$8:$D$42))+1,""),ROW()-436)),"")</f>
        <v>https://www.comunidad.madrid/transparencia/normativa-planificacion/planes-programas</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Plan de Auditorias de Centros y Servicios Sanitarios de Gestión Indirecta 2015-2016</v>
      </c>
      <c r="C451" s="85" t="str" cm="1">
        <f t="array" ref="C451">IFERROR(INDEX('03.Muestra'!$F$8:$F$42,SMALL(IF("Página Web"='03.Muestra'!$D$8:$D$42,ROW('03.Muestra'!$F$8:$F$42)-MIN(ROW('03.Muestra'!$D$8:$D$42))+1,""),ROW()-436)),"")</f>
        <v>https://www.comunidad.madrid/transparencia/informacion-institucional/planes-programas/plan-auditorias-centros-y-servicios-sanitarios-gestion</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https://www.comunidad.madrid/transparencia/contacto</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https://www.comunidad.madrid/transparencia/buscar?t=</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https://www.comunidad.madrid/transparencia/aviso-legal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Privacidad</v>
      </c>
      <c r="C455" s="85" t="str" cm="1">
        <f t="array" ref="C455">IFERROR(INDEX('03.Muestra'!$F$8:$F$42,SMALL(IF("Página Web"='03.Muestra'!$D$8:$D$42,ROW('03.Muestra'!$F$8:$F$42)-MIN(ROW('03.Muestra'!$D$8:$D$42))+1,""),ROW()-436)),"")</f>
        <v>https://www.comunidad.madrid/transparencia/privacidad</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https://www.comunidad.madrid/transparencia/declaracion-accesibilidad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Reunión con Ayuntamiento de Brunete</v>
      </c>
      <c r="C476" s="85" t="str" cm="1">
        <f t="array" ref="C476">IFERROR(INDEX('03.Muestra'!$F$8:$F$42,SMALL(IF("Página Web"='03.Muestra'!$D$8:$D$42,ROW('03.Muestra'!$F$8:$F$42)-MIN(ROW('03.Muestra'!$D$8:$D$42))+1,""),ROW()-474)),"")</f>
        <v>https://www.comunidad.madrid/transparencia/agenda/reunion-ayuntamiento-brunete-16</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Rafael García González</v>
      </c>
      <c r="C477" s="85" t="str" cm="1">
        <f t="array" ref="C477">IFERROR(INDEX('03.Muestra'!$F$8:$F$42,SMALL(IF("Página Web"='03.Muestra'!$D$8:$D$42,ROW('03.Muestra'!$F$8:$F$42)-MIN(ROW('03.Muestra'!$D$8:$D$42))+1,""),ROW()-474)),"")</f>
        <v>https://www.comunidad.madrid/transparencia/persona/rafael-garcia-gonzalez-2</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 quién aplica la ley</v>
      </c>
      <c r="C478" s="85" t="str" cm="1">
        <f t="array" ref="C478">IFERROR(INDEX('03.Muestra'!$F$8:$F$42,SMALL(IF("Página Web"='03.Muestra'!$D$8:$D$42,ROW('03.Muestra'!$F$8:$F$42)-MIN(ROW('03.Muestra'!$D$8:$D$42))+1,""),ROW()-474)),"")</f>
        <v>https://www.comunidad.madrid/transparencia/quien-aplica-ley</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Las instituciones y su funcionamiento</v>
      </c>
      <c r="C479" s="85" t="str" cm="1">
        <f t="array" ref="C479">IFERROR(INDEX('03.Muestra'!$F$8:$F$42,SMALL(IF("Página Web"='03.Muestra'!$D$8:$D$42,ROW('03.Muestra'!$F$8:$F$42)-MIN(ROW('03.Muestra'!$D$8:$D$42))+1,""),ROW()-474)),"")</f>
        <v>https://www.comunidad.madrid/transparencia/instituciones-y-su-funcionamiento</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Evaluando la transparencia</v>
      </c>
      <c r="C480" s="85" t="str" cm="1">
        <f t="array" ref="C480">IFERROR(INDEX('03.Muestra'!$F$8:$F$42,SMALL(IF("Página Web"='03.Muestra'!$D$8:$D$42,ROW('03.Muestra'!$F$8:$F$42)-MIN(ROW('03.Muestra'!$D$8:$D$42))+1,""),ROW()-474)),"")</f>
        <v>https://www.comunidad.madrid/transparencia/evaluando-transparencia</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Organización</v>
      </c>
      <c r="C481" s="85" t="str" cm="1">
        <f t="array" ref="C481">IFERROR(INDEX('03.Muestra'!$F$8:$F$42,SMALL(IF("Página Web"='03.Muestra'!$D$8:$D$42,ROW('03.Muestra'!$F$8:$F$42)-MIN(ROW('03.Muestra'!$D$8:$D$42))+1,""),ROW()-474)),"")</f>
        <v>https://www.comunidad.madrid/transparencia/organizacion-recursos/organizacion</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Información del alto cargo</v>
      </c>
      <c r="C482" s="85" t="str" cm="1">
        <f t="array" ref="C482">IFERROR(INDEX('03.Muestra'!$F$8:$F$42,SMALL(IF("Página Web"='03.Muestra'!$D$8:$D$42,ROW('03.Muestra'!$F$8:$F$42)-MIN(ROW('03.Muestra'!$D$8:$D$42))+1,""),ROW()-474)),"")</f>
        <v>https://www.comunidad.madrid/transparencia/Informaci%C3%B3n-del-alto-cargo</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Cartas  de servicios</v>
      </c>
      <c r="C483" s="85" t="str" cm="1">
        <f t="array" ref="C483">IFERROR(INDEX('03.Muestra'!$F$8:$F$42,SMALL(IF("Página Web"='03.Muestra'!$D$8:$D$42,ROW('03.Muestra'!$F$8:$F$42)-MIN(ROW('03.Muestra'!$D$8:$D$42))+1,""),ROW()-474)),"")</f>
        <v>https://www.comunidad.madrid/transparencia/servicios-procedimientos/cartas-servicios</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Solicitar información pública</v>
      </c>
      <c r="C484" s="85" t="str" cm="1">
        <f t="array" ref="C484">IFERROR(INDEX('03.Muestra'!$F$8:$F$42,SMALL(IF("Página Web"='03.Muestra'!$D$8:$D$42,ROW('03.Muestra'!$F$8:$F$42)-MIN(ROW('03.Muestra'!$D$8:$D$42))+1,""),ROW()-474)),"")</f>
        <v>https://www.comunidad.madrid/transparencia/derecho-acceso-informacion-publica</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Presupuestos</v>
      </c>
      <c r="C485" s="85" t="str" cm="1">
        <f t="array" ref="C485">IFERROR(INDEX('03.Muestra'!$F$8:$F$42,SMALL(IF("Página Web"='03.Muestra'!$D$8:$D$42,ROW('03.Muestra'!$F$8:$F$42)-MIN(ROW('03.Muestra'!$D$8:$D$42))+1,""),ROW()-474)),"")</f>
        <v>https://www.comunidad.madrid/transparencia/presupuestos</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Contratos</v>
      </c>
      <c r="C486" s="85" t="str" cm="1">
        <f t="array" ref="C486">IFERROR(INDEX('03.Muestra'!$F$8:$F$42,SMALL(IF("Página Web"='03.Muestra'!$D$8:$D$42,ROW('03.Muestra'!$F$8:$F$42)-MIN(ROW('03.Muestra'!$D$8:$D$42))+1,""),ROW()-474)),"")</f>
        <v>https://www.comunidad.madrid/transparencia/contratos</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Consulta pública</v>
      </c>
      <c r="C487" s="85" t="str" cm="1">
        <f t="array" ref="C487">IFERROR(INDEX('03.Muestra'!$F$8:$F$42,SMALL(IF("Página Web"='03.Muestra'!$D$8:$D$42,ROW('03.Muestra'!$F$8:$F$42)-MIN(ROW('03.Muestra'!$D$8:$D$42))+1,""),ROW()-474)),"")</f>
        <v>https://www.comunidad.madrid/transparencia/normativa-planificacion/consulta-publica</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Planes y programas</v>
      </c>
      <c r="C488" s="85" t="str" cm="1">
        <f t="array" ref="C488">IFERROR(INDEX('03.Muestra'!$F$8:$F$42,SMALL(IF("Página Web"='03.Muestra'!$D$8:$D$42,ROW('03.Muestra'!$F$8:$F$42)-MIN(ROW('03.Muestra'!$D$8:$D$42))+1,""),ROW()-474)),"")</f>
        <v>https://www.comunidad.madrid/transparencia/normativa-planificacion/planes-programas</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Plan de Auditorias de Centros y Servicios Sanitarios de Gestión Indirecta 2015-2016</v>
      </c>
      <c r="C489" s="85" t="str" cm="1">
        <f t="array" ref="C489">IFERROR(INDEX('03.Muestra'!$F$8:$F$42,SMALL(IF("Página Web"='03.Muestra'!$D$8:$D$42,ROW('03.Muestra'!$F$8:$F$42)-MIN(ROW('03.Muestra'!$D$8:$D$42))+1,""),ROW()-474)),"")</f>
        <v>https://www.comunidad.madrid/transparencia/informacion-institucional/planes-programas/plan-auditorias-centros-y-servicios-sanitarios-gestion</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https://www.comunidad.madrid/transparencia/contacto</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https://www.comunidad.madrid/transparencia/buscar?t=</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https://www.comunidad.madrid/transparencia/aviso-legal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Privacidad</v>
      </c>
      <c r="C493" s="85" t="str" cm="1">
        <f t="array" ref="C493">IFERROR(INDEX('03.Muestra'!$F$8:$F$42,SMALL(IF("Página Web"='03.Muestra'!$D$8:$D$42,ROW('03.Muestra'!$F$8:$F$42)-MIN(ROW('03.Muestra'!$D$8:$D$42))+1,""),ROW()-474)),"")</f>
        <v>https://www.comunidad.madrid/transparencia/privacidad</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https://www.comunidad.madrid/transparencia/declaracion-accesibilidad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Reunión con Ayuntamiento de Brunete</v>
      </c>
      <c r="C514" s="85" t="str" cm="1">
        <f t="array" ref="C514">IFERROR(INDEX('03.Muestra'!$F$8:$F$42,SMALL(IF("Página Web"='03.Muestra'!$D$8:$D$42,ROW('03.Muestra'!$F$8:$F$42)-MIN(ROW('03.Muestra'!$D$8:$D$42))+1,""),ROW()-512)),"")</f>
        <v>https://www.comunidad.madrid/transparencia/agenda/reunion-ayuntamiento-brunete-16</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Rafael García González</v>
      </c>
      <c r="C515" s="85" t="str" cm="1">
        <f t="array" ref="C515">IFERROR(INDEX('03.Muestra'!$F$8:$F$42,SMALL(IF("Página Web"='03.Muestra'!$D$8:$D$42,ROW('03.Muestra'!$F$8:$F$42)-MIN(ROW('03.Muestra'!$D$8:$D$42))+1,""),ROW()-512)),"")</f>
        <v>https://www.comunidad.madrid/transparencia/persona/rafael-garcia-gonzalez-2</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 quién aplica la ley</v>
      </c>
      <c r="C516" s="85" t="str" cm="1">
        <f t="array" ref="C516">IFERROR(INDEX('03.Muestra'!$F$8:$F$42,SMALL(IF("Página Web"='03.Muestra'!$D$8:$D$42,ROW('03.Muestra'!$F$8:$F$42)-MIN(ROW('03.Muestra'!$D$8:$D$42))+1,""),ROW()-512)),"")</f>
        <v>https://www.comunidad.madrid/transparencia/quien-aplica-ley</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Las instituciones y su funcionamiento</v>
      </c>
      <c r="C517" s="85" t="str" cm="1">
        <f t="array" ref="C517">IFERROR(INDEX('03.Muestra'!$F$8:$F$42,SMALL(IF("Página Web"='03.Muestra'!$D$8:$D$42,ROW('03.Muestra'!$F$8:$F$42)-MIN(ROW('03.Muestra'!$D$8:$D$42))+1,""),ROW()-512)),"")</f>
        <v>https://www.comunidad.madrid/transparencia/instituciones-y-su-funcionamiento</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Evaluando la transparencia</v>
      </c>
      <c r="C518" s="85" t="str" cm="1">
        <f t="array" ref="C518">IFERROR(INDEX('03.Muestra'!$F$8:$F$42,SMALL(IF("Página Web"='03.Muestra'!$D$8:$D$42,ROW('03.Muestra'!$F$8:$F$42)-MIN(ROW('03.Muestra'!$D$8:$D$42))+1,""),ROW()-512)),"")</f>
        <v>https://www.comunidad.madrid/transparencia/evaluando-transparencia</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Organización</v>
      </c>
      <c r="C519" s="85" t="str" cm="1">
        <f t="array" ref="C519">IFERROR(INDEX('03.Muestra'!$F$8:$F$42,SMALL(IF("Página Web"='03.Muestra'!$D$8:$D$42,ROW('03.Muestra'!$F$8:$F$42)-MIN(ROW('03.Muestra'!$D$8:$D$42))+1,""),ROW()-512)),"")</f>
        <v>https://www.comunidad.madrid/transparencia/organizacion-recursos/organizacion</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Información del alto cargo</v>
      </c>
      <c r="C520" s="85" t="str" cm="1">
        <f t="array" ref="C520">IFERROR(INDEX('03.Muestra'!$F$8:$F$42,SMALL(IF("Página Web"='03.Muestra'!$D$8:$D$42,ROW('03.Muestra'!$F$8:$F$42)-MIN(ROW('03.Muestra'!$D$8:$D$42))+1,""),ROW()-512)),"")</f>
        <v>https://www.comunidad.madrid/transparencia/Informaci%C3%B3n-del-alto-cargo</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Cartas  de servicios</v>
      </c>
      <c r="C521" s="85" t="str" cm="1">
        <f t="array" ref="C521">IFERROR(INDEX('03.Muestra'!$F$8:$F$42,SMALL(IF("Página Web"='03.Muestra'!$D$8:$D$42,ROW('03.Muestra'!$F$8:$F$42)-MIN(ROW('03.Muestra'!$D$8:$D$42))+1,""),ROW()-512)),"")</f>
        <v>https://www.comunidad.madrid/transparencia/servicios-procedimientos/cartas-servicios</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Solicitar información pública</v>
      </c>
      <c r="C522" s="85" t="str" cm="1">
        <f t="array" ref="C522">IFERROR(INDEX('03.Muestra'!$F$8:$F$42,SMALL(IF("Página Web"='03.Muestra'!$D$8:$D$42,ROW('03.Muestra'!$F$8:$F$42)-MIN(ROW('03.Muestra'!$D$8:$D$42))+1,""),ROW()-512)),"")</f>
        <v>https://www.comunidad.madrid/transparencia/derecho-acceso-informacion-publica</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Presupuestos</v>
      </c>
      <c r="C523" s="85" t="str" cm="1">
        <f t="array" ref="C523">IFERROR(INDEX('03.Muestra'!$F$8:$F$42,SMALL(IF("Página Web"='03.Muestra'!$D$8:$D$42,ROW('03.Muestra'!$F$8:$F$42)-MIN(ROW('03.Muestra'!$D$8:$D$42))+1,""),ROW()-512)),"")</f>
        <v>https://www.comunidad.madrid/transparencia/presupuestos</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Contratos</v>
      </c>
      <c r="C524" s="85" t="str" cm="1">
        <f t="array" ref="C524">IFERROR(INDEX('03.Muestra'!$F$8:$F$42,SMALL(IF("Página Web"='03.Muestra'!$D$8:$D$42,ROW('03.Muestra'!$F$8:$F$42)-MIN(ROW('03.Muestra'!$D$8:$D$42))+1,""),ROW()-512)),"")</f>
        <v>https://www.comunidad.madrid/transparencia/contratos</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Consulta pública</v>
      </c>
      <c r="C525" s="85" t="str" cm="1">
        <f t="array" ref="C525">IFERROR(INDEX('03.Muestra'!$F$8:$F$42,SMALL(IF("Página Web"='03.Muestra'!$D$8:$D$42,ROW('03.Muestra'!$F$8:$F$42)-MIN(ROW('03.Muestra'!$D$8:$D$42))+1,""),ROW()-512)),"")</f>
        <v>https://www.comunidad.madrid/transparencia/normativa-planificacion/consulta-publica</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Planes y programas</v>
      </c>
      <c r="C526" s="85" t="str" cm="1">
        <f t="array" ref="C526">IFERROR(INDEX('03.Muestra'!$F$8:$F$42,SMALL(IF("Página Web"='03.Muestra'!$D$8:$D$42,ROW('03.Muestra'!$F$8:$F$42)-MIN(ROW('03.Muestra'!$D$8:$D$42))+1,""),ROW()-512)),"")</f>
        <v>https://www.comunidad.madrid/transparencia/normativa-planificacion/planes-programas</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Plan de Auditorias de Centros y Servicios Sanitarios de Gestión Indirecta 2015-2016</v>
      </c>
      <c r="C527" s="85" t="str" cm="1">
        <f t="array" ref="C527">IFERROR(INDEX('03.Muestra'!$F$8:$F$42,SMALL(IF("Página Web"='03.Muestra'!$D$8:$D$42,ROW('03.Muestra'!$F$8:$F$42)-MIN(ROW('03.Muestra'!$D$8:$D$42))+1,""),ROW()-512)),"")</f>
        <v>https://www.comunidad.madrid/transparencia/informacion-institucional/planes-programas/plan-auditorias-centros-y-servicios-sanitarios-gestion</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https://www.comunidad.madrid/transparencia/contacto</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https://www.comunidad.madrid/transparencia/buscar?t=</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https://www.comunidad.madrid/transparencia/aviso-legal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Privacidad</v>
      </c>
      <c r="C531" s="85" t="str" cm="1">
        <f t="array" ref="C531">IFERROR(INDEX('03.Muestra'!$F$8:$F$42,SMALL(IF("Página Web"='03.Muestra'!$D$8:$D$42,ROW('03.Muestra'!$F$8:$F$42)-MIN(ROW('03.Muestra'!$D$8:$D$42))+1,""),ROW()-512)),"")</f>
        <v>https://www.comunidad.madrid/transparencia/privacidad</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https://www.comunidad.madrid/transparencia/declaracion-accesibilidad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Reunión con Ayuntamiento de Brunete</v>
      </c>
      <c r="C552" s="85" t="str" cm="1">
        <f t="array" ref="C552">IFERROR(INDEX('03.Muestra'!$F$8:$F$42,SMALL(IF("Página Web"='03.Muestra'!$D$8:$D$42,ROW('03.Muestra'!$F$8:$F$42)-MIN(ROW('03.Muestra'!$D$8:$D$42))+1,""),ROW()-550)),"")</f>
        <v>https://www.comunidad.madrid/transparencia/agenda/reunion-ayuntamiento-brunete-16</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Rafael García González</v>
      </c>
      <c r="C553" s="85" t="str" cm="1">
        <f t="array" ref="C553">IFERROR(INDEX('03.Muestra'!$F$8:$F$42,SMALL(IF("Página Web"='03.Muestra'!$D$8:$D$42,ROW('03.Muestra'!$F$8:$F$42)-MIN(ROW('03.Muestra'!$D$8:$D$42))+1,""),ROW()-550)),"")</f>
        <v>https://www.comunidad.madrid/transparencia/persona/rafael-garcia-gonzalez-2</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 quién aplica la ley</v>
      </c>
      <c r="C554" s="85" t="str" cm="1">
        <f t="array" ref="C554">IFERROR(INDEX('03.Muestra'!$F$8:$F$42,SMALL(IF("Página Web"='03.Muestra'!$D$8:$D$42,ROW('03.Muestra'!$F$8:$F$42)-MIN(ROW('03.Muestra'!$D$8:$D$42))+1,""),ROW()-550)),"")</f>
        <v>https://www.comunidad.madrid/transparencia/quien-aplica-ley</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Las instituciones y su funcionamiento</v>
      </c>
      <c r="C555" s="85" t="str" cm="1">
        <f t="array" ref="C555">IFERROR(INDEX('03.Muestra'!$F$8:$F$42,SMALL(IF("Página Web"='03.Muestra'!$D$8:$D$42,ROW('03.Muestra'!$F$8:$F$42)-MIN(ROW('03.Muestra'!$D$8:$D$42))+1,""),ROW()-550)),"")</f>
        <v>https://www.comunidad.madrid/transparencia/instituciones-y-su-funcionamiento</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Evaluando la transparencia</v>
      </c>
      <c r="C556" s="85" t="str" cm="1">
        <f t="array" ref="C556">IFERROR(INDEX('03.Muestra'!$F$8:$F$42,SMALL(IF("Página Web"='03.Muestra'!$D$8:$D$42,ROW('03.Muestra'!$F$8:$F$42)-MIN(ROW('03.Muestra'!$D$8:$D$42))+1,""),ROW()-550)),"")</f>
        <v>https://www.comunidad.madrid/transparencia/evaluando-transparencia</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Organización</v>
      </c>
      <c r="C557" s="85" t="str" cm="1">
        <f t="array" ref="C557">IFERROR(INDEX('03.Muestra'!$F$8:$F$42,SMALL(IF("Página Web"='03.Muestra'!$D$8:$D$42,ROW('03.Muestra'!$F$8:$F$42)-MIN(ROW('03.Muestra'!$D$8:$D$42))+1,""),ROW()-550)),"")</f>
        <v>https://www.comunidad.madrid/transparencia/organizacion-recursos/organizacion</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Información del alto cargo</v>
      </c>
      <c r="C558" s="85" t="str" cm="1">
        <f t="array" ref="C558">IFERROR(INDEX('03.Muestra'!$F$8:$F$42,SMALL(IF("Página Web"='03.Muestra'!$D$8:$D$42,ROW('03.Muestra'!$F$8:$F$42)-MIN(ROW('03.Muestra'!$D$8:$D$42))+1,""),ROW()-550)),"")</f>
        <v>https://www.comunidad.madrid/transparencia/Informaci%C3%B3n-del-alto-cargo</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Cartas  de servicios</v>
      </c>
      <c r="C559" s="85" t="str" cm="1">
        <f t="array" ref="C559">IFERROR(INDEX('03.Muestra'!$F$8:$F$42,SMALL(IF("Página Web"='03.Muestra'!$D$8:$D$42,ROW('03.Muestra'!$F$8:$F$42)-MIN(ROW('03.Muestra'!$D$8:$D$42))+1,""),ROW()-550)),"")</f>
        <v>https://www.comunidad.madrid/transparencia/servicios-procedimientos/cartas-servicios</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Solicitar información pública</v>
      </c>
      <c r="C560" s="85" t="str" cm="1">
        <f t="array" ref="C560">IFERROR(INDEX('03.Muestra'!$F$8:$F$42,SMALL(IF("Página Web"='03.Muestra'!$D$8:$D$42,ROW('03.Muestra'!$F$8:$F$42)-MIN(ROW('03.Muestra'!$D$8:$D$42))+1,""),ROW()-550)),"")</f>
        <v>https://www.comunidad.madrid/transparencia/derecho-acceso-informacion-publica</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Presupuestos</v>
      </c>
      <c r="C561" s="85" t="str" cm="1">
        <f t="array" ref="C561">IFERROR(INDEX('03.Muestra'!$F$8:$F$42,SMALL(IF("Página Web"='03.Muestra'!$D$8:$D$42,ROW('03.Muestra'!$F$8:$F$42)-MIN(ROW('03.Muestra'!$D$8:$D$42))+1,""),ROW()-550)),"")</f>
        <v>https://www.comunidad.madrid/transparencia/presupuestos</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Contratos</v>
      </c>
      <c r="C562" s="85" t="str" cm="1">
        <f t="array" ref="C562">IFERROR(INDEX('03.Muestra'!$F$8:$F$42,SMALL(IF("Página Web"='03.Muestra'!$D$8:$D$42,ROW('03.Muestra'!$F$8:$F$42)-MIN(ROW('03.Muestra'!$D$8:$D$42))+1,""),ROW()-550)),"")</f>
        <v>https://www.comunidad.madrid/transparencia/contratos</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Consulta pública</v>
      </c>
      <c r="C563" s="85" t="str" cm="1">
        <f t="array" ref="C563">IFERROR(INDEX('03.Muestra'!$F$8:$F$42,SMALL(IF("Página Web"='03.Muestra'!$D$8:$D$42,ROW('03.Muestra'!$F$8:$F$42)-MIN(ROW('03.Muestra'!$D$8:$D$42))+1,""),ROW()-550)),"")</f>
        <v>https://www.comunidad.madrid/transparencia/normativa-planificacion/consulta-publica</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Planes y programas</v>
      </c>
      <c r="C564" s="85" t="str" cm="1">
        <f t="array" ref="C564">IFERROR(INDEX('03.Muestra'!$F$8:$F$42,SMALL(IF("Página Web"='03.Muestra'!$D$8:$D$42,ROW('03.Muestra'!$F$8:$F$42)-MIN(ROW('03.Muestra'!$D$8:$D$42))+1,""),ROW()-550)),"")</f>
        <v>https://www.comunidad.madrid/transparencia/normativa-planificacion/planes-programas</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Plan de Auditorias de Centros y Servicios Sanitarios de Gestión Indirecta 2015-2016</v>
      </c>
      <c r="C565" s="85" t="str" cm="1">
        <f t="array" ref="C565">IFERROR(INDEX('03.Muestra'!$F$8:$F$42,SMALL(IF("Página Web"='03.Muestra'!$D$8:$D$42,ROW('03.Muestra'!$F$8:$F$42)-MIN(ROW('03.Muestra'!$D$8:$D$42))+1,""),ROW()-550)),"")</f>
        <v>https://www.comunidad.madrid/transparencia/informacion-institucional/planes-programas/plan-auditorias-centros-y-servicios-sanitarios-gestion</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https://www.comunidad.madrid/transparencia/contacto</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https://www.comunidad.madrid/transparencia/buscar?t=</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https://www.comunidad.madrid/transparencia/aviso-legal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Privacidad</v>
      </c>
      <c r="C569" s="85" t="str" cm="1">
        <f t="array" ref="C569">IFERROR(INDEX('03.Muestra'!$F$8:$F$42,SMALL(IF("Página Web"='03.Muestra'!$D$8:$D$42,ROW('03.Muestra'!$F$8:$F$42)-MIN(ROW('03.Muestra'!$D$8:$D$42))+1,""),ROW()-550)),"")</f>
        <v>https://www.comunidad.madrid/transparencia/privacidad</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https://www.comunidad.madrid/transparencia/declaracion-accesibilidad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Reunión con Ayuntamiento de Brunete</v>
      </c>
      <c r="C590" s="85" t="str" cm="1">
        <f t="array" ref="C590">IFERROR(INDEX('03.Muestra'!$F$8:$F$42,SMALL(IF("Página Web"='03.Muestra'!$D$8:$D$42,ROW('03.Muestra'!$F$8:$F$42)-MIN(ROW('03.Muestra'!$D$8:$D$42))+1,""),ROW()-588)),"")</f>
        <v>https://www.comunidad.madrid/transparencia/agenda/reunion-ayuntamiento-brunete-16</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Rafael García González</v>
      </c>
      <c r="C591" s="85" t="str" cm="1">
        <f t="array" ref="C591">IFERROR(INDEX('03.Muestra'!$F$8:$F$42,SMALL(IF("Página Web"='03.Muestra'!$D$8:$D$42,ROW('03.Muestra'!$F$8:$F$42)-MIN(ROW('03.Muestra'!$D$8:$D$42))+1,""),ROW()-588)),"")</f>
        <v>https://www.comunidad.madrid/transparencia/persona/rafael-garcia-gonzalez-2</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 quién aplica la ley</v>
      </c>
      <c r="C592" s="85" t="str" cm="1">
        <f t="array" ref="C592">IFERROR(INDEX('03.Muestra'!$F$8:$F$42,SMALL(IF("Página Web"='03.Muestra'!$D$8:$D$42,ROW('03.Muestra'!$F$8:$F$42)-MIN(ROW('03.Muestra'!$D$8:$D$42))+1,""),ROW()-588)),"")</f>
        <v>https://www.comunidad.madrid/transparencia/quien-aplica-ley</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Las instituciones y su funcionamiento</v>
      </c>
      <c r="C593" s="85" t="str" cm="1">
        <f t="array" ref="C593">IFERROR(INDEX('03.Muestra'!$F$8:$F$42,SMALL(IF("Página Web"='03.Muestra'!$D$8:$D$42,ROW('03.Muestra'!$F$8:$F$42)-MIN(ROW('03.Muestra'!$D$8:$D$42))+1,""),ROW()-588)),"")</f>
        <v>https://www.comunidad.madrid/transparencia/instituciones-y-su-funcionamiento</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Evaluando la transparencia</v>
      </c>
      <c r="C594" s="85" t="str" cm="1">
        <f t="array" ref="C594">IFERROR(INDEX('03.Muestra'!$F$8:$F$42,SMALL(IF("Página Web"='03.Muestra'!$D$8:$D$42,ROW('03.Muestra'!$F$8:$F$42)-MIN(ROW('03.Muestra'!$D$8:$D$42))+1,""),ROW()-588)),"")</f>
        <v>https://www.comunidad.madrid/transparencia/evaluando-transparencia</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Organización</v>
      </c>
      <c r="C595" s="85" t="str" cm="1">
        <f t="array" ref="C595">IFERROR(INDEX('03.Muestra'!$F$8:$F$42,SMALL(IF("Página Web"='03.Muestra'!$D$8:$D$42,ROW('03.Muestra'!$F$8:$F$42)-MIN(ROW('03.Muestra'!$D$8:$D$42))+1,""),ROW()-588)),"")</f>
        <v>https://www.comunidad.madrid/transparencia/organizacion-recursos/organizacion</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Información del alto cargo</v>
      </c>
      <c r="C596" s="85" t="str" cm="1">
        <f t="array" ref="C596">IFERROR(INDEX('03.Muestra'!$F$8:$F$42,SMALL(IF("Página Web"='03.Muestra'!$D$8:$D$42,ROW('03.Muestra'!$F$8:$F$42)-MIN(ROW('03.Muestra'!$D$8:$D$42))+1,""),ROW()-588)),"")</f>
        <v>https://www.comunidad.madrid/transparencia/Informaci%C3%B3n-del-alto-cargo</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Cartas  de servicios</v>
      </c>
      <c r="C597" s="85" t="str" cm="1">
        <f t="array" ref="C597">IFERROR(INDEX('03.Muestra'!$F$8:$F$42,SMALL(IF("Página Web"='03.Muestra'!$D$8:$D$42,ROW('03.Muestra'!$F$8:$F$42)-MIN(ROW('03.Muestra'!$D$8:$D$42))+1,""),ROW()-588)),"")</f>
        <v>https://www.comunidad.madrid/transparencia/servicios-procedimientos/cartas-servicios</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Solicitar información pública</v>
      </c>
      <c r="C598" s="85" t="str" cm="1">
        <f t="array" ref="C598">IFERROR(INDEX('03.Muestra'!$F$8:$F$42,SMALL(IF("Página Web"='03.Muestra'!$D$8:$D$42,ROW('03.Muestra'!$F$8:$F$42)-MIN(ROW('03.Muestra'!$D$8:$D$42))+1,""),ROW()-588)),"")</f>
        <v>https://www.comunidad.madrid/transparencia/derecho-acceso-informacion-publica</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Presupuestos</v>
      </c>
      <c r="C599" s="85" t="str" cm="1">
        <f t="array" ref="C599">IFERROR(INDEX('03.Muestra'!$F$8:$F$42,SMALL(IF("Página Web"='03.Muestra'!$D$8:$D$42,ROW('03.Muestra'!$F$8:$F$42)-MIN(ROW('03.Muestra'!$D$8:$D$42))+1,""),ROW()-588)),"")</f>
        <v>https://www.comunidad.madrid/transparencia/presupuestos</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Contratos</v>
      </c>
      <c r="C600" s="85" t="str" cm="1">
        <f t="array" ref="C600">IFERROR(INDEX('03.Muestra'!$F$8:$F$42,SMALL(IF("Página Web"='03.Muestra'!$D$8:$D$42,ROW('03.Muestra'!$F$8:$F$42)-MIN(ROW('03.Muestra'!$D$8:$D$42))+1,""),ROW()-588)),"")</f>
        <v>https://www.comunidad.madrid/transparencia/contratos</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Consulta pública</v>
      </c>
      <c r="C601" s="85" t="str" cm="1">
        <f t="array" ref="C601">IFERROR(INDEX('03.Muestra'!$F$8:$F$42,SMALL(IF("Página Web"='03.Muestra'!$D$8:$D$42,ROW('03.Muestra'!$F$8:$F$42)-MIN(ROW('03.Muestra'!$D$8:$D$42))+1,""),ROW()-588)),"")</f>
        <v>https://www.comunidad.madrid/transparencia/normativa-planificacion/consulta-publica</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Planes y programas</v>
      </c>
      <c r="C602" s="85" t="str" cm="1">
        <f t="array" ref="C602">IFERROR(INDEX('03.Muestra'!$F$8:$F$42,SMALL(IF("Página Web"='03.Muestra'!$D$8:$D$42,ROW('03.Muestra'!$F$8:$F$42)-MIN(ROW('03.Muestra'!$D$8:$D$42))+1,""),ROW()-588)),"")</f>
        <v>https://www.comunidad.madrid/transparencia/normativa-planificacion/planes-programas</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Plan de Auditorias de Centros y Servicios Sanitarios de Gestión Indirecta 2015-2016</v>
      </c>
      <c r="C603" s="85" t="str" cm="1">
        <f t="array" ref="C603">IFERROR(INDEX('03.Muestra'!$F$8:$F$42,SMALL(IF("Página Web"='03.Muestra'!$D$8:$D$42,ROW('03.Muestra'!$F$8:$F$42)-MIN(ROW('03.Muestra'!$D$8:$D$42))+1,""),ROW()-588)),"")</f>
        <v>https://www.comunidad.madrid/transparencia/informacion-institucional/planes-programas/plan-auditorias-centros-y-servicios-sanitarios-gestion</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https://www.comunidad.madrid/transparencia/contacto</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https://www.comunidad.madrid/transparencia/buscar?t=</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https://www.comunidad.madrid/transparencia/aviso-legal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Privacidad</v>
      </c>
      <c r="C607" s="85" t="str" cm="1">
        <f t="array" ref="C607">IFERROR(INDEX('03.Muestra'!$F$8:$F$42,SMALL(IF("Página Web"='03.Muestra'!$D$8:$D$42,ROW('03.Muestra'!$F$8:$F$42)-MIN(ROW('03.Muestra'!$D$8:$D$42))+1,""),ROW()-588)),"")</f>
        <v>https://www.comunidad.madrid/transparencia/privacidad</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https://www.comunidad.madrid/transparencia/declaracion-accesibilidad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Reunión con Ayuntamiento de Brunete</v>
      </c>
      <c r="C628" s="85" t="str" cm="1">
        <f t="array" ref="C628">IFERROR(INDEX('03.Muestra'!$F$8:$F$42,SMALL(IF("Página Web"='03.Muestra'!$D$8:$D$42,ROW('03.Muestra'!$F$8:$F$42)-MIN(ROW('03.Muestra'!$D$8:$D$42))+1,""),ROW()-626)),"")</f>
        <v>https://www.comunidad.madrid/transparencia/agenda/reunion-ayuntamiento-brunete-16</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Rafael García González</v>
      </c>
      <c r="C629" s="85" t="str" cm="1">
        <f t="array" ref="C629">IFERROR(INDEX('03.Muestra'!$F$8:$F$42,SMALL(IF("Página Web"='03.Muestra'!$D$8:$D$42,ROW('03.Muestra'!$F$8:$F$42)-MIN(ROW('03.Muestra'!$D$8:$D$42))+1,""),ROW()-626)),"")</f>
        <v>https://www.comunidad.madrid/transparencia/persona/rafael-garcia-gonzalez-2</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 quién aplica la ley</v>
      </c>
      <c r="C630" s="85" t="str" cm="1">
        <f t="array" ref="C630">IFERROR(INDEX('03.Muestra'!$F$8:$F$42,SMALL(IF("Página Web"='03.Muestra'!$D$8:$D$42,ROW('03.Muestra'!$F$8:$F$42)-MIN(ROW('03.Muestra'!$D$8:$D$42))+1,""),ROW()-626)),"")</f>
        <v>https://www.comunidad.madrid/transparencia/quien-aplica-ley</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Las instituciones y su funcionamiento</v>
      </c>
      <c r="C631" s="85" t="str" cm="1">
        <f t="array" ref="C631">IFERROR(INDEX('03.Muestra'!$F$8:$F$42,SMALL(IF("Página Web"='03.Muestra'!$D$8:$D$42,ROW('03.Muestra'!$F$8:$F$42)-MIN(ROW('03.Muestra'!$D$8:$D$42))+1,""),ROW()-626)),"")</f>
        <v>https://www.comunidad.madrid/transparencia/instituciones-y-su-funcionamiento</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Evaluando la transparencia</v>
      </c>
      <c r="C632" s="85" t="str" cm="1">
        <f t="array" ref="C632">IFERROR(INDEX('03.Muestra'!$F$8:$F$42,SMALL(IF("Página Web"='03.Muestra'!$D$8:$D$42,ROW('03.Muestra'!$F$8:$F$42)-MIN(ROW('03.Muestra'!$D$8:$D$42))+1,""),ROW()-626)),"")</f>
        <v>https://www.comunidad.madrid/transparencia/evaluando-transparencia</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Organización</v>
      </c>
      <c r="C633" s="85" t="str" cm="1">
        <f t="array" ref="C633">IFERROR(INDEX('03.Muestra'!$F$8:$F$42,SMALL(IF("Página Web"='03.Muestra'!$D$8:$D$42,ROW('03.Muestra'!$F$8:$F$42)-MIN(ROW('03.Muestra'!$D$8:$D$42))+1,""),ROW()-626)),"")</f>
        <v>https://www.comunidad.madrid/transparencia/organizacion-recursos/organizacion</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Información del alto cargo</v>
      </c>
      <c r="C634" s="85" t="str" cm="1">
        <f t="array" ref="C634">IFERROR(INDEX('03.Muestra'!$F$8:$F$42,SMALL(IF("Página Web"='03.Muestra'!$D$8:$D$42,ROW('03.Muestra'!$F$8:$F$42)-MIN(ROW('03.Muestra'!$D$8:$D$42))+1,""),ROW()-626)),"")</f>
        <v>https://www.comunidad.madrid/transparencia/Informaci%C3%B3n-del-alto-cargo</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Cartas  de servicios</v>
      </c>
      <c r="C635" s="85" t="str" cm="1">
        <f t="array" ref="C635">IFERROR(INDEX('03.Muestra'!$F$8:$F$42,SMALL(IF("Página Web"='03.Muestra'!$D$8:$D$42,ROW('03.Muestra'!$F$8:$F$42)-MIN(ROW('03.Muestra'!$D$8:$D$42))+1,""),ROW()-626)),"")</f>
        <v>https://www.comunidad.madrid/transparencia/servicios-procedimientos/cartas-servicios</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Solicitar información pública</v>
      </c>
      <c r="C636" s="85" t="str" cm="1">
        <f t="array" ref="C636">IFERROR(INDEX('03.Muestra'!$F$8:$F$42,SMALL(IF("Página Web"='03.Muestra'!$D$8:$D$42,ROW('03.Muestra'!$F$8:$F$42)-MIN(ROW('03.Muestra'!$D$8:$D$42))+1,""),ROW()-626)),"")</f>
        <v>https://www.comunidad.madrid/transparencia/derecho-acceso-informacion-publica</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Presupuestos</v>
      </c>
      <c r="C637" s="85" t="str" cm="1">
        <f t="array" ref="C637">IFERROR(INDEX('03.Muestra'!$F$8:$F$42,SMALL(IF("Página Web"='03.Muestra'!$D$8:$D$42,ROW('03.Muestra'!$F$8:$F$42)-MIN(ROW('03.Muestra'!$D$8:$D$42))+1,""),ROW()-626)),"")</f>
        <v>https://www.comunidad.madrid/transparencia/presupuestos</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Contratos</v>
      </c>
      <c r="C638" s="85" t="str" cm="1">
        <f t="array" ref="C638">IFERROR(INDEX('03.Muestra'!$F$8:$F$42,SMALL(IF("Página Web"='03.Muestra'!$D$8:$D$42,ROW('03.Muestra'!$F$8:$F$42)-MIN(ROW('03.Muestra'!$D$8:$D$42))+1,""),ROW()-626)),"")</f>
        <v>https://www.comunidad.madrid/transparencia/contratos</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Consulta pública</v>
      </c>
      <c r="C639" s="85" t="str" cm="1">
        <f t="array" ref="C639">IFERROR(INDEX('03.Muestra'!$F$8:$F$42,SMALL(IF("Página Web"='03.Muestra'!$D$8:$D$42,ROW('03.Muestra'!$F$8:$F$42)-MIN(ROW('03.Muestra'!$D$8:$D$42))+1,""),ROW()-626)),"")</f>
        <v>https://www.comunidad.madrid/transparencia/normativa-planificacion/consulta-publica</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Planes y programas</v>
      </c>
      <c r="C640" s="85" t="str" cm="1">
        <f t="array" ref="C640">IFERROR(INDEX('03.Muestra'!$F$8:$F$42,SMALL(IF("Página Web"='03.Muestra'!$D$8:$D$42,ROW('03.Muestra'!$F$8:$F$42)-MIN(ROW('03.Muestra'!$D$8:$D$42))+1,""),ROW()-626)),"")</f>
        <v>https://www.comunidad.madrid/transparencia/normativa-planificacion/planes-programas</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Plan de Auditorias de Centros y Servicios Sanitarios de Gestión Indirecta 2015-2016</v>
      </c>
      <c r="C641" s="85" t="str" cm="1">
        <f t="array" ref="C641">IFERROR(INDEX('03.Muestra'!$F$8:$F$42,SMALL(IF("Página Web"='03.Muestra'!$D$8:$D$42,ROW('03.Muestra'!$F$8:$F$42)-MIN(ROW('03.Muestra'!$D$8:$D$42))+1,""),ROW()-626)),"")</f>
        <v>https://www.comunidad.madrid/transparencia/informacion-institucional/planes-programas/plan-auditorias-centros-y-servicios-sanitarios-gestion</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https://www.comunidad.madrid/transparencia/contacto</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https://www.comunidad.madrid/transparencia/buscar?t=</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https://www.comunidad.madrid/transparencia/aviso-legal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Privacidad</v>
      </c>
      <c r="C645" s="85" t="str" cm="1">
        <f t="array" ref="C645">IFERROR(INDEX('03.Muestra'!$F$8:$F$42,SMALL(IF("Página Web"='03.Muestra'!$D$8:$D$42,ROW('03.Muestra'!$F$8:$F$42)-MIN(ROW('03.Muestra'!$D$8:$D$42))+1,""),ROW()-626)),"")</f>
        <v>https://www.comunidad.madrid/transparencia/privacidad</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https://www.comunidad.madrid/transparencia/declaracion-accesibilidad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Reunión con Ayuntamiento de Brunete</v>
      </c>
      <c r="C666" s="85" t="str" cm="1">
        <f t="array" ref="C666">IFERROR(INDEX('03.Muestra'!$F$8:$F$42,SMALL(IF("Página Web"='03.Muestra'!$D$8:$D$42,ROW('03.Muestra'!$F$8:$F$42)-MIN(ROW('03.Muestra'!$D$8:$D$42))+1,""),ROW()-664)),"")</f>
        <v>https://www.comunidad.madrid/transparencia/agenda/reunion-ayuntamiento-brunete-16</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Rafael García González</v>
      </c>
      <c r="C667" s="85" t="str" cm="1">
        <f t="array" ref="C667">IFERROR(INDEX('03.Muestra'!$F$8:$F$42,SMALL(IF("Página Web"='03.Muestra'!$D$8:$D$42,ROW('03.Muestra'!$F$8:$F$42)-MIN(ROW('03.Muestra'!$D$8:$D$42))+1,""),ROW()-664)),"")</f>
        <v>https://www.comunidad.madrid/transparencia/persona/rafael-garcia-gonzalez-2</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 quién aplica la ley</v>
      </c>
      <c r="C668" s="85" t="str" cm="1">
        <f t="array" ref="C668">IFERROR(INDEX('03.Muestra'!$F$8:$F$42,SMALL(IF("Página Web"='03.Muestra'!$D$8:$D$42,ROW('03.Muestra'!$F$8:$F$42)-MIN(ROW('03.Muestra'!$D$8:$D$42))+1,""),ROW()-664)),"")</f>
        <v>https://www.comunidad.madrid/transparencia/quien-aplica-ley</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Las instituciones y su funcionamiento</v>
      </c>
      <c r="C669" s="85" t="str" cm="1">
        <f t="array" ref="C669">IFERROR(INDEX('03.Muestra'!$F$8:$F$42,SMALL(IF("Página Web"='03.Muestra'!$D$8:$D$42,ROW('03.Muestra'!$F$8:$F$42)-MIN(ROW('03.Muestra'!$D$8:$D$42))+1,""),ROW()-664)),"")</f>
        <v>https://www.comunidad.madrid/transparencia/instituciones-y-su-funcionamiento</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Evaluando la transparencia</v>
      </c>
      <c r="C670" s="85" t="str" cm="1">
        <f t="array" ref="C670">IFERROR(INDEX('03.Muestra'!$F$8:$F$42,SMALL(IF("Página Web"='03.Muestra'!$D$8:$D$42,ROW('03.Muestra'!$F$8:$F$42)-MIN(ROW('03.Muestra'!$D$8:$D$42))+1,""),ROW()-664)),"")</f>
        <v>https://www.comunidad.madrid/transparencia/evaluando-transparencia</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Organización</v>
      </c>
      <c r="C671" s="85" t="str" cm="1">
        <f t="array" ref="C671">IFERROR(INDEX('03.Muestra'!$F$8:$F$42,SMALL(IF("Página Web"='03.Muestra'!$D$8:$D$42,ROW('03.Muestra'!$F$8:$F$42)-MIN(ROW('03.Muestra'!$D$8:$D$42))+1,""),ROW()-664)),"")</f>
        <v>https://www.comunidad.madrid/transparencia/organizacion-recursos/organizacion</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Información del alto cargo</v>
      </c>
      <c r="C672" s="85" t="str" cm="1">
        <f t="array" ref="C672">IFERROR(INDEX('03.Muestra'!$F$8:$F$42,SMALL(IF("Página Web"='03.Muestra'!$D$8:$D$42,ROW('03.Muestra'!$F$8:$F$42)-MIN(ROW('03.Muestra'!$D$8:$D$42))+1,""),ROW()-664)),"")</f>
        <v>https://www.comunidad.madrid/transparencia/Informaci%C3%B3n-del-alto-cargo</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Cartas  de servicios</v>
      </c>
      <c r="C673" s="85" t="str" cm="1">
        <f t="array" ref="C673">IFERROR(INDEX('03.Muestra'!$F$8:$F$42,SMALL(IF("Página Web"='03.Muestra'!$D$8:$D$42,ROW('03.Muestra'!$F$8:$F$42)-MIN(ROW('03.Muestra'!$D$8:$D$42))+1,""),ROW()-664)),"")</f>
        <v>https://www.comunidad.madrid/transparencia/servicios-procedimientos/cartas-servicios</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Solicitar información pública</v>
      </c>
      <c r="C674" s="85" t="str" cm="1">
        <f t="array" ref="C674">IFERROR(INDEX('03.Muestra'!$F$8:$F$42,SMALL(IF("Página Web"='03.Muestra'!$D$8:$D$42,ROW('03.Muestra'!$F$8:$F$42)-MIN(ROW('03.Muestra'!$D$8:$D$42))+1,""),ROW()-664)),"")</f>
        <v>https://www.comunidad.madrid/transparencia/derecho-acceso-informacion-publica</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Presupuestos</v>
      </c>
      <c r="C675" s="85" t="str" cm="1">
        <f t="array" ref="C675">IFERROR(INDEX('03.Muestra'!$F$8:$F$42,SMALL(IF("Página Web"='03.Muestra'!$D$8:$D$42,ROW('03.Muestra'!$F$8:$F$42)-MIN(ROW('03.Muestra'!$D$8:$D$42))+1,""),ROW()-664)),"")</f>
        <v>https://www.comunidad.madrid/transparencia/presupuestos</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Contratos</v>
      </c>
      <c r="C676" s="85" t="str" cm="1">
        <f t="array" ref="C676">IFERROR(INDEX('03.Muestra'!$F$8:$F$42,SMALL(IF("Página Web"='03.Muestra'!$D$8:$D$42,ROW('03.Muestra'!$F$8:$F$42)-MIN(ROW('03.Muestra'!$D$8:$D$42))+1,""),ROW()-664)),"")</f>
        <v>https://www.comunidad.madrid/transparencia/contratos</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Consulta pública</v>
      </c>
      <c r="C677" s="85" t="str" cm="1">
        <f t="array" ref="C677">IFERROR(INDEX('03.Muestra'!$F$8:$F$42,SMALL(IF("Página Web"='03.Muestra'!$D$8:$D$42,ROW('03.Muestra'!$F$8:$F$42)-MIN(ROW('03.Muestra'!$D$8:$D$42))+1,""),ROW()-664)),"")</f>
        <v>https://www.comunidad.madrid/transparencia/normativa-planificacion/consulta-publica</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Planes y programas</v>
      </c>
      <c r="C678" s="85" t="str" cm="1">
        <f t="array" ref="C678">IFERROR(INDEX('03.Muestra'!$F$8:$F$42,SMALL(IF("Página Web"='03.Muestra'!$D$8:$D$42,ROW('03.Muestra'!$F$8:$F$42)-MIN(ROW('03.Muestra'!$D$8:$D$42))+1,""),ROW()-664)),"")</f>
        <v>https://www.comunidad.madrid/transparencia/normativa-planificacion/planes-programas</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Plan de Auditorias de Centros y Servicios Sanitarios de Gestión Indirecta 2015-2016</v>
      </c>
      <c r="C679" s="85" t="str" cm="1">
        <f t="array" ref="C679">IFERROR(INDEX('03.Muestra'!$F$8:$F$42,SMALL(IF("Página Web"='03.Muestra'!$D$8:$D$42,ROW('03.Muestra'!$F$8:$F$42)-MIN(ROW('03.Muestra'!$D$8:$D$42))+1,""),ROW()-664)),"")</f>
        <v>https://www.comunidad.madrid/transparencia/informacion-institucional/planes-programas/plan-auditorias-centros-y-servicios-sanitarios-gestion</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https://www.comunidad.madrid/transparencia/contacto</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https://www.comunidad.madrid/transparencia/buscar?t=</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https://www.comunidad.madrid/transparencia/aviso-legal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Privacidad</v>
      </c>
      <c r="C683" s="85" t="str" cm="1">
        <f t="array" ref="C683">IFERROR(INDEX('03.Muestra'!$F$8:$F$42,SMALL(IF("Página Web"='03.Muestra'!$D$8:$D$42,ROW('03.Muestra'!$F$8:$F$42)-MIN(ROW('03.Muestra'!$D$8:$D$42))+1,""),ROW()-664)),"")</f>
        <v>https://www.comunidad.madrid/transparencia/privacidad</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https://www.comunidad.madrid/transparencia/declaracion-accesibilidad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Reunión con Ayuntamiento de Brunete</v>
      </c>
      <c r="C704" s="85" t="str" cm="1">
        <f t="array" ref="C704">IFERROR(INDEX('03.Muestra'!$F$8:$F$42,SMALL(IF("Página Web"='03.Muestra'!$D$8:$D$42,ROW('03.Muestra'!$F$8:$F$42)-MIN(ROW('03.Muestra'!$D$8:$D$42))+1,""),ROW()-702)),"")</f>
        <v>https://www.comunidad.madrid/transparencia/agenda/reunion-ayuntamiento-brunete-16</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Rafael García González</v>
      </c>
      <c r="C705" s="85" t="str" cm="1">
        <f t="array" ref="C705">IFERROR(INDEX('03.Muestra'!$F$8:$F$42,SMALL(IF("Página Web"='03.Muestra'!$D$8:$D$42,ROW('03.Muestra'!$F$8:$F$42)-MIN(ROW('03.Muestra'!$D$8:$D$42))+1,""),ROW()-702)),"")</f>
        <v>https://www.comunidad.madrid/transparencia/persona/rafael-garcia-gonzalez-2</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 quién aplica la ley</v>
      </c>
      <c r="C706" s="85" t="str" cm="1">
        <f t="array" ref="C706">IFERROR(INDEX('03.Muestra'!$F$8:$F$42,SMALL(IF("Página Web"='03.Muestra'!$D$8:$D$42,ROW('03.Muestra'!$F$8:$F$42)-MIN(ROW('03.Muestra'!$D$8:$D$42))+1,""),ROW()-702)),"")</f>
        <v>https://www.comunidad.madrid/transparencia/quien-aplica-ley</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Las instituciones y su funcionamiento</v>
      </c>
      <c r="C707" s="85" t="str" cm="1">
        <f t="array" ref="C707">IFERROR(INDEX('03.Muestra'!$F$8:$F$42,SMALL(IF("Página Web"='03.Muestra'!$D$8:$D$42,ROW('03.Muestra'!$F$8:$F$42)-MIN(ROW('03.Muestra'!$D$8:$D$42))+1,""),ROW()-702)),"")</f>
        <v>https://www.comunidad.madrid/transparencia/instituciones-y-su-funcionamiento</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Evaluando la transparencia</v>
      </c>
      <c r="C708" s="85" t="str" cm="1">
        <f t="array" ref="C708">IFERROR(INDEX('03.Muestra'!$F$8:$F$42,SMALL(IF("Página Web"='03.Muestra'!$D$8:$D$42,ROW('03.Muestra'!$F$8:$F$42)-MIN(ROW('03.Muestra'!$D$8:$D$42))+1,""),ROW()-702)),"")</f>
        <v>https://www.comunidad.madrid/transparencia/evaluando-transparencia</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Organización</v>
      </c>
      <c r="C709" s="85" t="str" cm="1">
        <f t="array" ref="C709">IFERROR(INDEX('03.Muestra'!$F$8:$F$42,SMALL(IF("Página Web"='03.Muestra'!$D$8:$D$42,ROW('03.Muestra'!$F$8:$F$42)-MIN(ROW('03.Muestra'!$D$8:$D$42))+1,""),ROW()-702)),"")</f>
        <v>https://www.comunidad.madrid/transparencia/organizacion-recursos/organizacion</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Información del alto cargo</v>
      </c>
      <c r="C710" s="85" t="str" cm="1">
        <f t="array" ref="C710">IFERROR(INDEX('03.Muestra'!$F$8:$F$42,SMALL(IF("Página Web"='03.Muestra'!$D$8:$D$42,ROW('03.Muestra'!$F$8:$F$42)-MIN(ROW('03.Muestra'!$D$8:$D$42))+1,""),ROW()-702)),"")</f>
        <v>https://www.comunidad.madrid/transparencia/Informaci%C3%B3n-del-alto-cargo</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Cartas  de servicios</v>
      </c>
      <c r="C711" s="85" t="str" cm="1">
        <f t="array" ref="C711">IFERROR(INDEX('03.Muestra'!$F$8:$F$42,SMALL(IF("Página Web"='03.Muestra'!$D$8:$D$42,ROW('03.Muestra'!$F$8:$F$42)-MIN(ROW('03.Muestra'!$D$8:$D$42))+1,""),ROW()-702)),"")</f>
        <v>https://www.comunidad.madrid/transparencia/servicios-procedimientos/cartas-servicios</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Solicitar información pública</v>
      </c>
      <c r="C712" s="85" t="str" cm="1">
        <f t="array" ref="C712">IFERROR(INDEX('03.Muestra'!$F$8:$F$42,SMALL(IF("Página Web"='03.Muestra'!$D$8:$D$42,ROW('03.Muestra'!$F$8:$F$42)-MIN(ROW('03.Muestra'!$D$8:$D$42))+1,""),ROW()-702)),"")</f>
        <v>https://www.comunidad.madrid/transparencia/derecho-acceso-informacion-publica</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Presupuestos</v>
      </c>
      <c r="C713" s="85" t="str" cm="1">
        <f t="array" ref="C713">IFERROR(INDEX('03.Muestra'!$F$8:$F$42,SMALL(IF("Página Web"='03.Muestra'!$D$8:$D$42,ROW('03.Muestra'!$F$8:$F$42)-MIN(ROW('03.Muestra'!$D$8:$D$42))+1,""),ROW()-702)),"")</f>
        <v>https://www.comunidad.madrid/transparencia/presupuestos</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Contratos</v>
      </c>
      <c r="C714" s="85" t="str" cm="1">
        <f t="array" ref="C714">IFERROR(INDEX('03.Muestra'!$F$8:$F$42,SMALL(IF("Página Web"='03.Muestra'!$D$8:$D$42,ROW('03.Muestra'!$F$8:$F$42)-MIN(ROW('03.Muestra'!$D$8:$D$42))+1,""),ROW()-702)),"")</f>
        <v>https://www.comunidad.madrid/transparencia/contratos</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Consulta pública</v>
      </c>
      <c r="C715" s="85" t="str" cm="1">
        <f t="array" ref="C715">IFERROR(INDEX('03.Muestra'!$F$8:$F$42,SMALL(IF("Página Web"='03.Muestra'!$D$8:$D$42,ROW('03.Muestra'!$F$8:$F$42)-MIN(ROW('03.Muestra'!$D$8:$D$42))+1,""),ROW()-702)),"")</f>
        <v>https://www.comunidad.madrid/transparencia/normativa-planificacion/consulta-publica</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Planes y programas</v>
      </c>
      <c r="C716" s="85" t="str" cm="1">
        <f t="array" ref="C716">IFERROR(INDEX('03.Muestra'!$F$8:$F$42,SMALL(IF("Página Web"='03.Muestra'!$D$8:$D$42,ROW('03.Muestra'!$F$8:$F$42)-MIN(ROW('03.Muestra'!$D$8:$D$42))+1,""),ROW()-702)),"")</f>
        <v>https://www.comunidad.madrid/transparencia/normativa-planificacion/planes-programas</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Plan de Auditorias de Centros y Servicios Sanitarios de Gestión Indirecta 2015-2016</v>
      </c>
      <c r="C717" s="85" t="str" cm="1">
        <f t="array" ref="C717">IFERROR(INDEX('03.Muestra'!$F$8:$F$42,SMALL(IF("Página Web"='03.Muestra'!$D$8:$D$42,ROW('03.Muestra'!$F$8:$F$42)-MIN(ROW('03.Muestra'!$D$8:$D$42))+1,""),ROW()-702)),"")</f>
        <v>https://www.comunidad.madrid/transparencia/informacion-institucional/planes-programas/plan-auditorias-centros-y-servicios-sanitarios-gestion</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https://www.comunidad.madrid/transparencia/contacto</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https://www.comunidad.madrid/transparencia/buscar?t=</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https://www.comunidad.madrid/transparencia/aviso-legal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Privacidad</v>
      </c>
      <c r="C721" s="85" t="str" cm="1">
        <f t="array" ref="C721">IFERROR(INDEX('03.Muestra'!$F$8:$F$42,SMALL(IF("Página Web"='03.Muestra'!$D$8:$D$42,ROW('03.Muestra'!$F$8:$F$42)-MIN(ROW('03.Muestra'!$D$8:$D$42))+1,""),ROW()-702)),"")</f>
        <v>https://www.comunidad.madrid/transparencia/privacidad</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https://www.comunidad.madrid/transparencia/declaracion-accesibilidad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Reunión con Ayuntamiento de Brunete</v>
      </c>
      <c r="C20" s="85" t="str" cm="1">
        <f t="array" ref="C20">IFERROR(INDEX('03.Muestra'!$F$8:$F$42,SMALL(IF("Página Web"='03.Muestra'!$D$8:$D$42,ROW('03.Muestra'!$F$8:$F$42)-MIN(ROW('03.Muestra'!$D$8:$D$42))+1,""),ROW()-18)),"")</f>
        <v>https://www.comunidad.madrid/transparencia/agenda/reunion-ayuntamiento-brunete-16</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Rafael García González</v>
      </c>
      <c r="C21" s="85" t="str" cm="1">
        <f t="array" ref="C21">IFERROR(INDEX('03.Muestra'!$F$8:$F$42,SMALL(IF("Página Web"='03.Muestra'!$D$8:$D$42,ROW('03.Muestra'!$F$8:$F$42)-MIN(ROW('03.Muestra'!$D$8:$D$42))+1,""),ROW()-18)),"")</f>
        <v>https://www.comunidad.madrid/transparencia/persona/rafael-garcia-gonzalez-2</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 quién aplica la ley</v>
      </c>
      <c r="C22" s="85" t="str" cm="1">
        <f t="array" ref="C22">IFERROR(INDEX('03.Muestra'!$F$8:$F$42,SMALL(IF("Página Web"='03.Muestra'!$D$8:$D$42,ROW('03.Muestra'!$F$8:$F$42)-MIN(ROW('03.Muestra'!$D$8:$D$42))+1,""),ROW()-18)),"")</f>
        <v>https://www.comunidad.madrid/transparencia/quien-aplica-ley</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Las instituciones y su funcionamiento</v>
      </c>
      <c r="C23" s="85" t="str" cm="1">
        <f t="array" ref="C23">IFERROR(INDEX('03.Muestra'!$F$8:$F$42,SMALL(IF("Página Web"='03.Muestra'!$D$8:$D$42,ROW('03.Muestra'!$F$8:$F$42)-MIN(ROW('03.Muestra'!$D$8:$D$42))+1,""),ROW()-18)),"")</f>
        <v>https://www.comunidad.madrid/transparencia/instituciones-y-su-funcionamiento</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Evaluando la transparencia</v>
      </c>
      <c r="C24" s="85" t="str" cm="1">
        <f t="array" ref="C24">IFERROR(INDEX('03.Muestra'!$F$8:$F$42,SMALL(IF("Página Web"='03.Muestra'!$D$8:$D$42,ROW('03.Muestra'!$F$8:$F$42)-MIN(ROW('03.Muestra'!$D$8:$D$42))+1,""),ROW()-18)),"")</f>
        <v>https://www.comunidad.madrid/transparencia/evaluando-transparencia</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Organización</v>
      </c>
      <c r="C25" s="85" t="str" cm="1">
        <f t="array" ref="C25">IFERROR(INDEX('03.Muestra'!$F$8:$F$42,SMALL(IF("Página Web"='03.Muestra'!$D$8:$D$42,ROW('03.Muestra'!$F$8:$F$42)-MIN(ROW('03.Muestra'!$D$8:$D$42))+1,""),ROW()-18)),"")</f>
        <v>https://www.comunidad.madrid/transparencia/organizacion-recursos/organizacion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Información del alto cargo</v>
      </c>
      <c r="C26" s="85" t="str" cm="1">
        <f t="array" ref="C26">IFERROR(INDEX('03.Muestra'!$F$8:$F$42,SMALL(IF("Página Web"='03.Muestra'!$D$8:$D$42,ROW('03.Muestra'!$F$8:$F$42)-MIN(ROW('03.Muestra'!$D$8:$D$42))+1,""),ROW()-18)),"")</f>
        <v>https://www.comunidad.madrid/transparencia/Informaci%C3%B3n-del-alto-cargo</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Cartas  de servicios</v>
      </c>
      <c r="C27" s="85" t="str" cm="1">
        <f t="array" ref="C27">IFERROR(INDEX('03.Muestra'!$F$8:$F$42,SMALL(IF("Página Web"='03.Muestra'!$D$8:$D$42,ROW('03.Muestra'!$F$8:$F$42)-MIN(ROW('03.Muestra'!$D$8:$D$42))+1,""),ROW()-18)),"")</f>
        <v>https://www.comunidad.madrid/transparencia/servicios-procedimientos/cartas-servicios</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Solicitar información pública</v>
      </c>
      <c r="C28" s="85" t="str" cm="1">
        <f t="array" ref="C28">IFERROR(INDEX('03.Muestra'!$F$8:$F$42,SMALL(IF("Página Web"='03.Muestra'!$D$8:$D$42,ROW('03.Muestra'!$F$8:$F$42)-MIN(ROW('03.Muestra'!$D$8:$D$42))+1,""),ROW()-18)),"")</f>
        <v>https://www.comunidad.madrid/transparencia/derecho-acceso-informacion-publica</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Presupuestos</v>
      </c>
      <c r="C29" s="85" t="str" cm="1">
        <f t="array" ref="C29">IFERROR(INDEX('03.Muestra'!$F$8:$F$42,SMALL(IF("Página Web"='03.Muestra'!$D$8:$D$42,ROW('03.Muestra'!$F$8:$F$42)-MIN(ROW('03.Muestra'!$D$8:$D$42))+1,""),ROW()-18)),"")</f>
        <v>https://www.comunidad.madrid/transparencia/presupuestos</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Contratos</v>
      </c>
      <c r="C30" s="85" t="str" cm="1">
        <f t="array" ref="C30">IFERROR(INDEX('03.Muestra'!$F$8:$F$42,SMALL(IF("Página Web"='03.Muestra'!$D$8:$D$42,ROW('03.Muestra'!$F$8:$F$42)-MIN(ROW('03.Muestra'!$D$8:$D$42))+1,""),ROW()-18)),"")</f>
        <v>https://www.comunidad.madrid/transparencia/contratos</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Consulta pública</v>
      </c>
      <c r="C31" s="85" t="str" cm="1">
        <f t="array" ref="C31">IFERROR(INDEX('03.Muestra'!$F$8:$F$42,SMALL(IF("Página Web"='03.Muestra'!$D$8:$D$42,ROW('03.Muestra'!$F$8:$F$42)-MIN(ROW('03.Muestra'!$D$8:$D$42))+1,""),ROW()-18)),"")</f>
        <v>https://www.comunidad.madrid/transparencia/normativa-planificacion/consulta-publica</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Planes y programas</v>
      </c>
      <c r="C32" s="85" t="str" cm="1">
        <f t="array" ref="C32">IFERROR(INDEX('03.Muestra'!$F$8:$F$42,SMALL(IF("Página Web"='03.Muestra'!$D$8:$D$42,ROW('03.Muestra'!$F$8:$F$42)-MIN(ROW('03.Muestra'!$D$8:$D$42))+1,""),ROW()-18)),"")</f>
        <v>https://www.comunidad.madrid/transparencia/normativa-planificacion/planes-programas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Plan de Auditorias de Centros y Servicios Sanitarios de Gestión Indirecta 2015-2016</v>
      </c>
      <c r="C33" s="85" t="str" cm="1">
        <f t="array" ref="C33">IFERROR(INDEX('03.Muestra'!$F$8:$F$42,SMALL(IF("Página Web"='03.Muestra'!$D$8:$D$42,ROW('03.Muestra'!$F$8:$F$42)-MIN(ROW('03.Muestra'!$D$8:$D$42))+1,""),ROW()-18)),"")</f>
        <v>https://www.comunidad.madrid/transparencia/informacion-institucional/planes-programas/plan-auditorias-centros-y-servicios-sanitarios-gestion</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https://www.comunidad.madrid/transparencia/contacto</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https://www.comunidad.madrid/transparencia/buscar?t=</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https://www.comunidad.madrid/transparencia/aviso-legal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Privacidad</v>
      </c>
      <c r="C37" s="85" t="str" cm="1">
        <f t="array" ref="C37">IFERROR(INDEX('03.Muestra'!$F$8:$F$42,SMALL(IF("Página Web"='03.Muestra'!$D$8:$D$42,ROW('03.Muestra'!$F$8:$F$42)-MIN(ROW('03.Muestra'!$D$8:$D$42))+1,""),ROW()-18)),"")</f>
        <v>https://www.comunidad.madrid/transparencia/privacidad</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https://www.comunidad.madrid/transparencia/declaracion-accesibilidad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Reunión con Ayuntamiento de Brunete</v>
      </c>
      <c r="C58" s="8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Rafael García González</v>
      </c>
      <c r="C59" s="8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 quién aplica la ley</v>
      </c>
      <c r="C60" s="8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Las instituciones y su funcionamiento</v>
      </c>
      <c r="C61" s="8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Evaluando la transparencia</v>
      </c>
      <c r="C62" s="8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Organización</v>
      </c>
      <c r="C63" s="8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Información del alto cargo</v>
      </c>
      <c r="C64" s="8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Cartas  de servicios</v>
      </c>
      <c r="C65" s="8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Solicitar información pública</v>
      </c>
      <c r="C66" s="8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Presupuestos</v>
      </c>
      <c r="C67" s="8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Contratos</v>
      </c>
      <c r="C68" s="8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Consulta pública</v>
      </c>
      <c r="C69" s="8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Planes y programas</v>
      </c>
      <c r="C70" s="8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Plan de Auditorias de Centros y Servicios Sanitarios de Gestión Indirecta 2015-2016</v>
      </c>
      <c r="C71" s="8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Privacidad</v>
      </c>
      <c r="C75" s="8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https://www.comunidad.madrid/transparencia/declaracion-accesibilidad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Reunión con Ayuntamiento de Brunete</v>
      </c>
      <c r="C96" s="8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Rafael García González</v>
      </c>
      <c r="C97" s="8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 quién aplica la ley</v>
      </c>
      <c r="C98" s="8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Las instituciones y su funcionamiento</v>
      </c>
      <c r="C99" s="8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Evaluando la transparencia</v>
      </c>
      <c r="C100" s="8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Organización</v>
      </c>
      <c r="C101" s="8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Información del alto cargo</v>
      </c>
      <c r="C102" s="8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Cartas  de servicios</v>
      </c>
      <c r="C103" s="8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Solicitar información pública</v>
      </c>
      <c r="C104" s="8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Presupuestos</v>
      </c>
      <c r="C105" s="8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Contratos</v>
      </c>
      <c r="C106" s="8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Consulta pública</v>
      </c>
      <c r="C107" s="8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Planes y programas</v>
      </c>
      <c r="C108" s="8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Plan de Auditorias de Centros y Servicios Sanitarios de Gestión Indirecta 2015-2016</v>
      </c>
      <c r="C109" s="8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Privacidad</v>
      </c>
      <c r="C113" s="8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https://www.comunidad.madrid/transparencia/declaracion-accesibilidad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Reunión con Ayuntamiento de Brunete</v>
      </c>
      <c r="C134" s="85" t="str" cm="1">
        <f t="array" ref="C134">IFERROR(INDEX('03.Muestra'!$F$8:$F$42,SMALL(IF("Página Web"='03.Muestra'!$D$8:$D$42,ROW('03.Muestra'!$F$8:$F$42)-MIN(ROW('03.Muestra'!$D$8:$D$42))+1,""),ROW()-132)),"")</f>
        <v>https://www.comunidad.madrid/transparencia/agenda/reunion-ayuntamiento-brunete-16</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Rafael García González</v>
      </c>
      <c r="C135" s="85" t="str" cm="1">
        <f t="array" ref="C135">IFERROR(INDEX('03.Muestra'!$F$8:$F$42,SMALL(IF("Página Web"='03.Muestra'!$D$8:$D$42,ROW('03.Muestra'!$F$8:$F$42)-MIN(ROW('03.Muestra'!$D$8:$D$42))+1,""),ROW()-132)),"")</f>
        <v>https://www.comunidad.madrid/transparencia/persona/rafael-garcia-gonzalez-2</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 quién aplica la ley</v>
      </c>
      <c r="C136" s="85" t="str" cm="1">
        <f t="array" ref="C136">IFERROR(INDEX('03.Muestra'!$F$8:$F$42,SMALL(IF("Página Web"='03.Muestra'!$D$8:$D$42,ROW('03.Muestra'!$F$8:$F$42)-MIN(ROW('03.Muestra'!$D$8:$D$42))+1,""),ROW()-132)),"")</f>
        <v>https://www.comunidad.madrid/transparencia/quien-aplica-ley</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Las instituciones y su funcionamiento</v>
      </c>
      <c r="C137" s="85" t="str" cm="1">
        <f t="array" ref="C137">IFERROR(INDEX('03.Muestra'!$F$8:$F$42,SMALL(IF("Página Web"='03.Muestra'!$D$8:$D$42,ROW('03.Muestra'!$F$8:$F$42)-MIN(ROW('03.Muestra'!$D$8:$D$42))+1,""),ROW()-132)),"")</f>
        <v>https://www.comunidad.madrid/transparencia/instituciones-y-su-funcionamiento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Evaluando la transparencia</v>
      </c>
      <c r="C138" s="85" t="str" cm="1">
        <f t="array" ref="C138">IFERROR(INDEX('03.Muestra'!$F$8:$F$42,SMALL(IF("Página Web"='03.Muestra'!$D$8:$D$42,ROW('03.Muestra'!$F$8:$F$42)-MIN(ROW('03.Muestra'!$D$8:$D$42))+1,""),ROW()-132)),"")</f>
        <v>https://www.comunidad.madrid/transparencia/evaluando-transparencia</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Organización</v>
      </c>
      <c r="C139" s="85" t="str" cm="1">
        <f t="array" ref="C139">IFERROR(INDEX('03.Muestra'!$F$8:$F$42,SMALL(IF("Página Web"='03.Muestra'!$D$8:$D$42,ROW('03.Muestra'!$F$8:$F$42)-MIN(ROW('03.Muestra'!$D$8:$D$42))+1,""),ROW()-132)),"")</f>
        <v>https://www.comunidad.madrid/transparencia/organizacion-recursos/organizacion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Información del alto cargo</v>
      </c>
      <c r="C140" s="85" t="str" cm="1">
        <f t="array" ref="C140">IFERROR(INDEX('03.Muestra'!$F$8:$F$42,SMALL(IF("Página Web"='03.Muestra'!$D$8:$D$42,ROW('03.Muestra'!$F$8:$F$42)-MIN(ROW('03.Muestra'!$D$8:$D$42))+1,""),ROW()-132)),"")</f>
        <v>https://www.comunidad.madrid/transparencia/Informaci%C3%B3n-del-alto-cargo</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Cartas  de servicios</v>
      </c>
      <c r="C141" s="85" t="str" cm="1">
        <f t="array" ref="C141">IFERROR(INDEX('03.Muestra'!$F$8:$F$42,SMALL(IF("Página Web"='03.Muestra'!$D$8:$D$42,ROW('03.Muestra'!$F$8:$F$42)-MIN(ROW('03.Muestra'!$D$8:$D$42))+1,""),ROW()-132)),"")</f>
        <v>https://www.comunidad.madrid/transparencia/servicios-procedimientos/cartas-servicios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Solicitar información pública</v>
      </c>
      <c r="C142" s="85" t="str" cm="1">
        <f t="array" ref="C142">IFERROR(INDEX('03.Muestra'!$F$8:$F$42,SMALL(IF("Página Web"='03.Muestra'!$D$8:$D$42,ROW('03.Muestra'!$F$8:$F$42)-MIN(ROW('03.Muestra'!$D$8:$D$42))+1,""),ROW()-132)),"")</f>
        <v>https://www.comunidad.madrid/transparencia/derecho-acceso-informacion-publica</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Presupuestos</v>
      </c>
      <c r="C143" s="85" t="str" cm="1">
        <f t="array" ref="C143">IFERROR(INDEX('03.Muestra'!$F$8:$F$42,SMALL(IF("Página Web"='03.Muestra'!$D$8:$D$42,ROW('03.Muestra'!$F$8:$F$42)-MIN(ROW('03.Muestra'!$D$8:$D$42))+1,""),ROW()-132)),"")</f>
        <v>https://www.comunidad.madrid/transparencia/presupuestos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Contratos</v>
      </c>
      <c r="C144" s="85" t="str" cm="1">
        <f t="array" ref="C144">IFERROR(INDEX('03.Muestra'!$F$8:$F$42,SMALL(IF("Página Web"='03.Muestra'!$D$8:$D$42,ROW('03.Muestra'!$F$8:$F$42)-MIN(ROW('03.Muestra'!$D$8:$D$42))+1,""),ROW()-132)),"")</f>
        <v>https://www.comunidad.madrid/transparencia/contratos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Consulta pública</v>
      </c>
      <c r="C145" s="85" t="str" cm="1">
        <f t="array" ref="C145">IFERROR(INDEX('03.Muestra'!$F$8:$F$42,SMALL(IF("Página Web"='03.Muestra'!$D$8:$D$42,ROW('03.Muestra'!$F$8:$F$42)-MIN(ROW('03.Muestra'!$D$8:$D$42))+1,""),ROW()-132)),"")</f>
        <v>https://www.comunidad.madrid/transparencia/normativa-planificacion/consulta-publica</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Planes y programas</v>
      </c>
      <c r="C146" s="85" t="str" cm="1">
        <f t="array" ref="C146">IFERROR(INDEX('03.Muestra'!$F$8:$F$42,SMALL(IF("Página Web"='03.Muestra'!$D$8:$D$42,ROW('03.Muestra'!$F$8:$F$42)-MIN(ROW('03.Muestra'!$D$8:$D$42))+1,""),ROW()-132)),"")</f>
        <v>https://www.comunidad.madrid/transparencia/normativa-planificacion/planes-programas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Plan de Auditorias de Centros y Servicios Sanitarios de Gestión Indirecta 2015-2016</v>
      </c>
      <c r="C147" s="85" t="str" cm="1">
        <f t="array" ref="C147">IFERROR(INDEX('03.Muestra'!$F$8:$F$42,SMALL(IF("Página Web"='03.Muestra'!$D$8:$D$42,ROW('03.Muestra'!$F$8:$F$42)-MIN(ROW('03.Muestra'!$D$8:$D$42))+1,""),ROW()-132)),"")</f>
        <v>https://www.comunidad.madrid/transparencia/informacion-institucional/planes-programas/plan-auditorias-centros-y-servicios-sanitarios-gestion</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https://www.comunidad.madrid/transparencia/contacto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https://www.comunidad.madrid/transparencia/buscar?t=</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https://www.comunidad.madrid/transparencia/aviso-legal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Privacidad</v>
      </c>
      <c r="C151" s="85" t="str" cm="1">
        <f t="array" ref="C151">IFERROR(INDEX('03.Muestra'!$F$8:$F$42,SMALL(IF("Página Web"='03.Muestra'!$D$8:$D$42,ROW('03.Muestra'!$F$8:$F$42)-MIN(ROW('03.Muestra'!$D$8:$D$42))+1,""),ROW()-132)),"")</f>
        <v>https://www.comunidad.madrid/transparencia/privacidad</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https://www.comunidad.madrid/transparencia/declaracion-accesibilidad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Reunión con Ayuntamiento de Brunete</v>
      </c>
      <c r="C172" s="85" t="str" cm="1">
        <f t="array" ref="C172">IFERROR(INDEX('03.Muestra'!$F$8:$F$42,SMALL(IF("Página Web"='03.Muestra'!$D$8:$D$42,ROW('03.Muestra'!$F$8:$F$42)-MIN(ROW('03.Muestra'!$D$8:$D$42))+1,""),ROW()-170)),"")</f>
        <v>https://www.comunidad.madrid/transparencia/agenda/reunion-ayuntamiento-brunete-16</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Rafael García González</v>
      </c>
      <c r="C173" s="85" t="str" cm="1">
        <f t="array" ref="C173">IFERROR(INDEX('03.Muestra'!$F$8:$F$42,SMALL(IF("Página Web"='03.Muestra'!$D$8:$D$42,ROW('03.Muestra'!$F$8:$F$42)-MIN(ROW('03.Muestra'!$D$8:$D$42))+1,""),ROW()-170)),"")</f>
        <v>https://www.comunidad.madrid/transparencia/persona/rafael-garcia-gonzalez-2</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 quién aplica la ley</v>
      </c>
      <c r="C174" s="85" t="str" cm="1">
        <f t="array" ref="C174">IFERROR(INDEX('03.Muestra'!$F$8:$F$42,SMALL(IF("Página Web"='03.Muestra'!$D$8:$D$42,ROW('03.Muestra'!$F$8:$F$42)-MIN(ROW('03.Muestra'!$D$8:$D$42))+1,""),ROW()-170)),"")</f>
        <v>https://www.comunidad.madrid/transparencia/quien-aplica-ley</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Las instituciones y su funcionamiento</v>
      </c>
      <c r="C175" s="85" t="str" cm="1">
        <f t="array" ref="C175">IFERROR(INDEX('03.Muestra'!$F$8:$F$42,SMALL(IF("Página Web"='03.Muestra'!$D$8:$D$42,ROW('03.Muestra'!$F$8:$F$42)-MIN(ROW('03.Muestra'!$D$8:$D$42))+1,""),ROW()-170)),"")</f>
        <v>https://www.comunidad.madrid/transparencia/instituciones-y-su-funcionamiento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Evaluando la transparencia</v>
      </c>
      <c r="C176" s="85" t="str" cm="1">
        <f t="array" ref="C176">IFERROR(INDEX('03.Muestra'!$F$8:$F$42,SMALL(IF("Página Web"='03.Muestra'!$D$8:$D$42,ROW('03.Muestra'!$F$8:$F$42)-MIN(ROW('03.Muestra'!$D$8:$D$42))+1,""),ROW()-170)),"")</f>
        <v>https://www.comunidad.madrid/transparencia/evaluando-transparencia</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Organización</v>
      </c>
      <c r="C177" s="85" t="str" cm="1">
        <f t="array" ref="C177">IFERROR(INDEX('03.Muestra'!$F$8:$F$42,SMALL(IF("Página Web"='03.Muestra'!$D$8:$D$42,ROW('03.Muestra'!$F$8:$F$42)-MIN(ROW('03.Muestra'!$D$8:$D$42))+1,""),ROW()-170)),"")</f>
        <v>https://www.comunidad.madrid/transparencia/organizacion-recursos/organizacion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Información del alto cargo</v>
      </c>
      <c r="C178" s="85" t="str" cm="1">
        <f t="array" ref="C178">IFERROR(INDEX('03.Muestra'!$F$8:$F$42,SMALL(IF("Página Web"='03.Muestra'!$D$8:$D$42,ROW('03.Muestra'!$F$8:$F$42)-MIN(ROW('03.Muestra'!$D$8:$D$42))+1,""),ROW()-170)),"")</f>
        <v>https://www.comunidad.madrid/transparencia/Informaci%C3%B3n-del-alto-cargo</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Cartas  de servicios</v>
      </c>
      <c r="C179" s="85" t="str" cm="1">
        <f t="array" ref="C179">IFERROR(INDEX('03.Muestra'!$F$8:$F$42,SMALL(IF("Página Web"='03.Muestra'!$D$8:$D$42,ROW('03.Muestra'!$F$8:$F$42)-MIN(ROW('03.Muestra'!$D$8:$D$42))+1,""),ROW()-170)),"")</f>
        <v>https://www.comunidad.madrid/transparencia/servicios-procedimientos/cartas-servicios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Solicitar información pública</v>
      </c>
      <c r="C180" s="85" t="str" cm="1">
        <f t="array" ref="C180">IFERROR(INDEX('03.Muestra'!$F$8:$F$42,SMALL(IF("Página Web"='03.Muestra'!$D$8:$D$42,ROW('03.Muestra'!$F$8:$F$42)-MIN(ROW('03.Muestra'!$D$8:$D$42))+1,""),ROW()-170)),"")</f>
        <v>https://www.comunidad.madrid/transparencia/derecho-acceso-informacion-publica</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Presupuestos</v>
      </c>
      <c r="C181" s="85" t="str" cm="1">
        <f t="array" ref="C181">IFERROR(INDEX('03.Muestra'!$F$8:$F$42,SMALL(IF("Página Web"='03.Muestra'!$D$8:$D$42,ROW('03.Muestra'!$F$8:$F$42)-MIN(ROW('03.Muestra'!$D$8:$D$42))+1,""),ROW()-170)),"")</f>
        <v>https://www.comunidad.madrid/transparencia/presupuestos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Contratos</v>
      </c>
      <c r="C182" s="85" t="str" cm="1">
        <f t="array" ref="C182">IFERROR(INDEX('03.Muestra'!$F$8:$F$42,SMALL(IF("Página Web"='03.Muestra'!$D$8:$D$42,ROW('03.Muestra'!$F$8:$F$42)-MIN(ROW('03.Muestra'!$D$8:$D$42))+1,""),ROW()-170)),"")</f>
        <v>https://www.comunidad.madrid/transparencia/contratos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Consulta pública</v>
      </c>
      <c r="C183" s="85" t="str" cm="1">
        <f t="array" ref="C183">IFERROR(INDEX('03.Muestra'!$F$8:$F$42,SMALL(IF("Página Web"='03.Muestra'!$D$8:$D$42,ROW('03.Muestra'!$F$8:$F$42)-MIN(ROW('03.Muestra'!$D$8:$D$42))+1,""),ROW()-170)),"")</f>
        <v>https://www.comunidad.madrid/transparencia/normativa-planificacion/consulta-publica</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Planes y programas</v>
      </c>
      <c r="C184" s="85" t="str" cm="1">
        <f t="array" ref="C184">IFERROR(INDEX('03.Muestra'!$F$8:$F$42,SMALL(IF("Página Web"='03.Muestra'!$D$8:$D$42,ROW('03.Muestra'!$F$8:$F$42)-MIN(ROW('03.Muestra'!$D$8:$D$42))+1,""),ROW()-170)),"")</f>
        <v>https://www.comunidad.madrid/transparencia/normativa-planificacion/planes-programas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Plan de Auditorias de Centros y Servicios Sanitarios de Gestión Indirecta 2015-2016</v>
      </c>
      <c r="C185" s="85" t="str" cm="1">
        <f t="array" ref="C185">IFERROR(INDEX('03.Muestra'!$F$8:$F$42,SMALL(IF("Página Web"='03.Muestra'!$D$8:$D$42,ROW('03.Muestra'!$F$8:$F$42)-MIN(ROW('03.Muestra'!$D$8:$D$42))+1,""),ROW()-170)),"")</f>
        <v>https://www.comunidad.madrid/transparencia/informacion-institucional/planes-programas/plan-auditorias-centros-y-servicios-sanitarios-gestion</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https://www.comunidad.madrid/transparencia/contacto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https://www.comunidad.madrid/transparencia/buscar?t=</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https://www.comunidad.madrid/transparencia/aviso-legal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Privacidad</v>
      </c>
      <c r="C189" s="85" t="str" cm="1">
        <f t="array" ref="C189">IFERROR(INDEX('03.Muestra'!$F$8:$F$42,SMALL(IF("Página Web"='03.Muestra'!$D$8:$D$42,ROW('03.Muestra'!$F$8:$F$42)-MIN(ROW('03.Muestra'!$D$8:$D$42))+1,""),ROW()-170)),"")</f>
        <v>https://www.comunidad.madrid/transparencia/privacidad</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https://www.comunidad.madrid/transparencia/declaracion-accesibilidad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Reunión con Ayuntamiento de Brunete</v>
      </c>
      <c r="C210" s="85" t="str" cm="1">
        <f t="array" ref="C210">IFERROR(INDEX('03.Muestra'!$F$8:$F$42,SMALL(IF("Página Web"='03.Muestra'!$D$8:$D$42,ROW('03.Muestra'!$F$8:$F$42)-MIN(ROW('03.Muestra'!$D$8:$D$42))+1,""),ROW()-208)),"")</f>
        <v>https://www.comunidad.madrid/transparencia/agenda/reunion-ayuntamiento-brunete-16</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Rafael García González</v>
      </c>
      <c r="C211" s="85" t="str" cm="1">
        <f t="array" ref="C211">IFERROR(INDEX('03.Muestra'!$F$8:$F$42,SMALL(IF("Página Web"='03.Muestra'!$D$8:$D$42,ROW('03.Muestra'!$F$8:$F$42)-MIN(ROW('03.Muestra'!$D$8:$D$42))+1,""),ROW()-208)),"")</f>
        <v>https://www.comunidad.madrid/transparencia/persona/rafael-garcia-gonzalez-2</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 quién aplica la ley</v>
      </c>
      <c r="C212" s="85" t="str" cm="1">
        <f t="array" ref="C212">IFERROR(INDEX('03.Muestra'!$F$8:$F$42,SMALL(IF("Página Web"='03.Muestra'!$D$8:$D$42,ROW('03.Muestra'!$F$8:$F$42)-MIN(ROW('03.Muestra'!$D$8:$D$42))+1,""),ROW()-208)),"")</f>
        <v>https://www.comunidad.madrid/transparencia/quien-aplica-ley</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Las instituciones y su funcionamiento</v>
      </c>
      <c r="C213" s="85" t="str" cm="1">
        <f t="array" ref="C213">IFERROR(INDEX('03.Muestra'!$F$8:$F$42,SMALL(IF("Página Web"='03.Muestra'!$D$8:$D$42,ROW('03.Muestra'!$F$8:$F$42)-MIN(ROW('03.Muestra'!$D$8:$D$42))+1,""),ROW()-208)),"")</f>
        <v>https://www.comunidad.madrid/transparencia/instituciones-y-su-funcionamiento</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Evaluando la transparencia</v>
      </c>
      <c r="C214" s="85" t="str" cm="1">
        <f t="array" ref="C214">IFERROR(INDEX('03.Muestra'!$F$8:$F$42,SMALL(IF("Página Web"='03.Muestra'!$D$8:$D$42,ROW('03.Muestra'!$F$8:$F$42)-MIN(ROW('03.Muestra'!$D$8:$D$42))+1,""),ROW()-208)),"")</f>
        <v>https://www.comunidad.madrid/transparencia/evaluando-transparencia</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Organización</v>
      </c>
      <c r="C215" s="85" t="str" cm="1">
        <f t="array" ref="C215">IFERROR(INDEX('03.Muestra'!$F$8:$F$42,SMALL(IF("Página Web"='03.Muestra'!$D$8:$D$42,ROW('03.Muestra'!$F$8:$F$42)-MIN(ROW('03.Muestra'!$D$8:$D$42))+1,""),ROW()-208)),"")</f>
        <v>https://www.comunidad.madrid/transparencia/organizacion-recursos/organizacion</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Información del alto cargo</v>
      </c>
      <c r="C216" s="85" t="str" cm="1">
        <f t="array" ref="C216">IFERROR(INDEX('03.Muestra'!$F$8:$F$42,SMALL(IF("Página Web"='03.Muestra'!$D$8:$D$42,ROW('03.Muestra'!$F$8:$F$42)-MIN(ROW('03.Muestra'!$D$8:$D$42))+1,""),ROW()-208)),"")</f>
        <v>https://www.comunidad.madrid/transparencia/Informaci%C3%B3n-del-alto-cargo</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Cartas  de servicios</v>
      </c>
      <c r="C217" s="85" t="str" cm="1">
        <f t="array" ref="C217">IFERROR(INDEX('03.Muestra'!$F$8:$F$42,SMALL(IF("Página Web"='03.Muestra'!$D$8:$D$42,ROW('03.Muestra'!$F$8:$F$42)-MIN(ROW('03.Muestra'!$D$8:$D$42))+1,""),ROW()-208)),"")</f>
        <v>https://www.comunidad.madrid/transparencia/servicios-procedimientos/cartas-servicios</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Solicitar información pública</v>
      </c>
      <c r="C218" s="85" t="str" cm="1">
        <f t="array" ref="C218">IFERROR(INDEX('03.Muestra'!$F$8:$F$42,SMALL(IF("Página Web"='03.Muestra'!$D$8:$D$42,ROW('03.Muestra'!$F$8:$F$42)-MIN(ROW('03.Muestra'!$D$8:$D$42))+1,""),ROW()-208)),"")</f>
        <v>https://www.comunidad.madrid/transparencia/derecho-acceso-informacion-publica</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Presupuestos</v>
      </c>
      <c r="C219" s="85" t="str" cm="1">
        <f t="array" ref="C219">IFERROR(INDEX('03.Muestra'!$F$8:$F$42,SMALL(IF("Página Web"='03.Muestra'!$D$8:$D$42,ROW('03.Muestra'!$F$8:$F$42)-MIN(ROW('03.Muestra'!$D$8:$D$42))+1,""),ROW()-208)),"")</f>
        <v>https://www.comunidad.madrid/transparencia/presupuestos</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Contratos</v>
      </c>
      <c r="C220" s="85" t="str" cm="1">
        <f t="array" ref="C220">IFERROR(INDEX('03.Muestra'!$F$8:$F$42,SMALL(IF("Página Web"='03.Muestra'!$D$8:$D$42,ROW('03.Muestra'!$F$8:$F$42)-MIN(ROW('03.Muestra'!$D$8:$D$42))+1,""),ROW()-208)),"")</f>
        <v>https://www.comunidad.madrid/transparencia/contratos</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Consulta pública</v>
      </c>
      <c r="C221" s="85" t="str" cm="1">
        <f t="array" ref="C221">IFERROR(INDEX('03.Muestra'!$F$8:$F$42,SMALL(IF("Página Web"='03.Muestra'!$D$8:$D$42,ROW('03.Muestra'!$F$8:$F$42)-MIN(ROW('03.Muestra'!$D$8:$D$42))+1,""),ROW()-208)),"")</f>
        <v>https://www.comunidad.madrid/transparencia/normativa-planificacion/consulta-publica</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Planes y programas</v>
      </c>
      <c r="C222" s="85" t="str" cm="1">
        <f t="array" ref="C222">IFERROR(INDEX('03.Muestra'!$F$8:$F$42,SMALL(IF("Página Web"='03.Muestra'!$D$8:$D$42,ROW('03.Muestra'!$F$8:$F$42)-MIN(ROW('03.Muestra'!$D$8:$D$42))+1,""),ROW()-208)),"")</f>
        <v>https://www.comunidad.madrid/transparencia/normativa-planificacion/planes-programas</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Plan de Auditorias de Centros y Servicios Sanitarios de Gestión Indirecta 2015-2016</v>
      </c>
      <c r="C223" s="85" t="str" cm="1">
        <f t="array" ref="C223">IFERROR(INDEX('03.Muestra'!$F$8:$F$42,SMALL(IF("Página Web"='03.Muestra'!$D$8:$D$42,ROW('03.Muestra'!$F$8:$F$42)-MIN(ROW('03.Muestra'!$D$8:$D$42))+1,""),ROW()-208)),"")</f>
        <v>https://www.comunidad.madrid/transparencia/informacion-institucional/planes-programas/plan-auditorias-centros-y-servicios-sanitarios-gestion</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https://www.comunidad.madrid/transparencia/contacto</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https://www.comunidad.madrid/transparencia/buscar?t=</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https://www.comunidad.madrid/transparencia/aviso-legal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Privacidad</v>
      </c>
      <c r="C227" s="85" t="str" cm="1">
        <f t="array" ref="C227">IFERROR(INDEX('03.Muestra'!$F$8:$F$42,SMALL(IF("Página Web"='03.Muestra'!$D$8:$D$42,ROW('03.Muestra'!$F$8:$F$42)-MIN(ROW('03.Muestra'!$D$8:$D$42))+1,""),ROW()-208)),"")</f>
        <v>https://www.comunidad.madrid/transparencia/privacidad</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https://www.comunidad.madrid/transparencia/declaracion-accesibilidad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Reunión con Ayuntamiento de Brunete</v>
      </c>
      <c r="C248" s="85" t="str" cm="1">
        <f t="array" ref="C248">IFERROR(INDEX('03.Muestra'!$F$8:$F$42,SMALL(IF("Página Web"='03.Muestra'!$D$8:$D$42,ROW('03.Muestra'!$F$8:$F$42)-MIN(ROW('03.Muestra'!$D$8:$D$42))+1,""),ROW()-246)),"")</f>
        <v>https://www.comunidad.madrid/transparencia/agenda/reunion-ayuntamiento-brunete-16</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Rafael García González</v>
      </c>
      <c r="C249" s="85" t="str" cm="1">
        <f t="array" ref="C249">IFERROR(INDEX('03.Muestra'!$F$8:$F$42,SMALL(IF("Página Web"='03.Muestra'!$D$8:$D$42,ROW('03.Muestra'!$F$8:$F$42)-MIN(ROW('03.Muestra'!$D$8:$D$42))+1,""),ROW()-246)),"")</f>
        <v>https://www.comunidad.madrid/transparencia/persona/rafael-garcia-gonzalez-2</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 quién aplica la ley</v>
      </c>
      <c r="C250" s="85" t="str" cm="1">
        <f t="array" ref="C250">IFERROR(INDEX('03.Muestra'!$F$8:$F$42,SMALL(IF("Página Web"='03.Muestra'!$D$8:$D$42,ROW('03.Muestra'!$F$8:$F$42)-MIN(ROW('03.Muestra'!$D$8:$D$42))+1,""),ROW()-246)),"")</f>
        <v>https://www.comunidad.madrid/transparencia/quien-aplica-ley</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Las instituciones y su funcionamiento</v>
      </c>
      <c r="C251" s="85" t="str" cm="1">
        <f t="array" ref="C251">IFERROR(INDEX('03.Muestra'!$F$8:$F$42,SMALL(IF("Página Web"='03.Muestra'!$D$8:$D$42,ROW('03.Muestra'!$F$8:$F$42)-MIN(ROW('03.Muestra'!$D$8:$D$42))+1,""),ROW()-246)),"")</f>
        <v>https://www.comunidad.madrid/transparencia/instituciones-y-su-funcionamiento</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Evaluando la transparencia</v>
      </c>
      <c r="C252" s="85" t="str" cm="1">
        <f t="array" ref="C252">IFERROR(INDEX('03.Muestra'!$F$8:$F$42,SMALL(IF("Página Web"='03.Muestra'!$D$8:$D$42,ROW('03.Muestra'!$F$8:$F$42)-MIN(ROW('03.Muestra'!$D$8:$D$42))+1,""),ROW()-246)),"")</f>
        <v>https://www.comunidad.madrid/transparencia/evaluando-transparencia</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Organización</v>
      </c>
      <c r="C253" s="85" t="str" cm="1">
        <f t="array" ref="C253">IFERROR(INDEX('03.Muestra'!$F$8:$F$42,SMALL(IF("Página Web"='03.Muestra'!$D$8:$D$42,ROW('03.Muestra'!$F$8:$F$42)-MIN(ROW('03.Muestra'!$D$8:$D$42))+1,""),ROW()-246)),"")</f>
        <v>https://www.comunidad.madrid/transparencia/organizacion-recursos/organizacion</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Información del alto cargo</v>
      </c>
      <c r="C254" s="85" t="str" cm="1">
        <f t="array" ref="C254">IFERROR(INDEX('03.Muestra'!$F$8:$F$42,SMALL(IF("Página Web"='03.Muestra'!$D$8:$D$42,ROW('03.Muestra'!$F$8:$F$42)-MIN(ROW('03.Muestra'!$D$8:$D$42))+1,""),ROW()-246)),"")</f>
        <v>https://www.comunidad.madrid/transparencia/Informaci%C3%B3n-del-alto-cargo</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Cartas  de servicios</v>
      </c>
      <c r="C255" s="85" t="str" cm="1">
        <f t="array" ref="C255">IFERROR(INDEX('03.Muestra'!$F$8:$F$42,SMALL(IF("Página Web"='03.Muestra'!$D$8:$D$42,ROW('03.Muestra'!$F$8:$F$42)-MIN(ROW('03.Muestra'!$D$8:$D$42))+1,""),ROW()-246)),"")</f>
        <v>https://www.comunidad.madrid/transparencia/servicios-procedimientos/cartas-servicios</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Solicitar información pública</v>
      </c>
      <c r="C256" s="85" t="str" cm="1">
        <f t="array" ref="C256">IFERROR(INDEX('03.Muestra'!$F$8:$F$42,SMALL(IF("Página Web"='03.Muestra'!$D$8:$D$42,ROW('03.Muestra'!$F$8:$F$42)-MIN(ROW('03.Muestra'!$D$8:$D$42))+1,""),ROW()-246)),"")</f>
        <v>https://www.comunidad.madrid/transparencia/derecho-acceso-informacion-publica</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Presupuestos</v>
      </c>
      <c r="C257" s="85" t="str" cm="1">
        <f t="array" ref="C257">IFERROR(INDEX('03.Muestra'!$F$8:$F$42,SMALL(IF("Página Web"='03.Muestra'!$D$8:$D$42,ROW('03.Muestra'!$F$8:$F$42)-MIN(ROW('03.Muestra'!$D$8:$D$42))+1,""),ROW()-246)),"")</f>
        <v>https://www.comunidad.madrid/transparencia/presupuestos</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Contratos</v>
      </c>
      <c r="C258" s="85" t="str" cm="1">
        <f t="array" ref="C258">IFERROR(INDEX('03.Muestra'!$F$8:$F$42,SMALL(IF("Página Web"='03.Muestra'!$D$8:$D$42,ROW('03.Muestra'!$F$8:$F$42)-MIN(ROW('03.Muestra'!$D$8:$D$42))+1,""),ROW()-246)),"")</f>
        <v>https://www.comunidad.madrid/transparencia/contratos</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Consulta pública</v>
      </c>
      <c r="C259" s="85" t="str" cm="1">
        <f t="array" ref="C259">IFERROR(INDEX('03.Muestra'!$F$8:$F$42,SMALL(IF("Página Web"='03.Muestra'!$D$8:$D$42,ROW('03.Muestra'!$F$8:$F$42)-MIN(ROW('03.Muestra'!$D$8:$D$42))+1,""),ROW()-246)),"")</f>
        <v>https://www.comunidad.madrid/transparencia/normativa-planificacion/consulta-publica</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Planes y programas</v>
      </c>
      <c r="C260" s="85" t="str" cm="1">
        <f t="array" ref="C260">IFERROR(INDEX('03.Muestra'!$F$8:$F$42,SMALL(IF("Página Web"='03.Muestra'!$D$8:$D$42,ROW('03.Muestra'!$F$8:$F$42)-MIN(ROW('03.Muestra'!$D$8:$D$42))+1,""),ROW()-246)),"")</f>
        <v>https://www.comunidad.madrid/transparencia/normativa-planificacion/planes-programas</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Plan de Auditorias de Centros y Servicios Sanitarios de Gestión Indirecta 2015-2016</v>
      </c>
      <c r="C261" s="85" t="str" cm="1">
        <f t="array" ref="C261">IFERROR(INDEX('03.Muestra'!$F$8:$F$42,SMALL(IF("Página Web"='03.Muestra'!$D$8:$D$42,ROW('03.Muestra'!$F$8:$F$42)-MIN(ROW('03.Muestra'!$D$8:$D$42))+1,""),ROW()-246)),"")</f>
        <v>https://www.comunidad.madrid/transparencia/informacion-institucional/planes-programas/plan-auditorias-centros-y-servicios-sanitarios-gestion</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https://www.comunidad.madrid/transparencia/contacto</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https://www.comunidad.madrid/transparencia/buscar?t=</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https://www.comunidad.madrid/transparencia/aviso-legal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Privacidad</v>
      </c>
      <c r="C265" s="85" t="str" cm="1">
        <f t="array" ref="C265">IFERROR(INDEX('03.Muestra'!$F$8:$F$42,SMALL(IF("Página Web"='03.Muestra'!$D$8:$D$42,ROW('03.Muestra'!$F$8:$F$42)-MIN(ROW('03.Muestra'!$D$8:$D$42))+1,""),ROW()-246)),"")</f>
        <v>https://www.comunidad.madrid/transparencia/privacidad</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https://www.comunidad.madrid/transparencia/declaracion-accesibilidad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Reunión con Ayuntamiento de Brunete</v>
      </c>
      <c r="C286" s="85" t="str" cm="1">
        <f t="array" ref="C286">IFERROR(INDEX('03.Muestra'!$F$8:$F$42,SMALL(IF("Página Web"='03.Muestra'!$D$8:$D$42,ROW('03.Muestra'!$F$8:$F$42)-MIN(ROW('03.Muestra'!$D$8:$D$42))+1,""),ROW()-284)),"")</f>
        <v>https://www.comunidad.madrid/transparencia/agenda/reunion-ayuntamiento-brunete-16</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Rafael García González</v>
      </c>
      <c r="C287" s="85" t="str" cm="1">
        <f t="array" ref="C287">IFERROR(INDEX('03.Muestra'!$F$8:$F$42,SMALL(IF("Página Web"='03.Muestra'!$D$8:$D$42,ROW('03.Muestra'!$F$8:$F$42)-MIN(ROW('03.Muestra'!$D$8:$D$42))+1,""),ROW()-284)),"")</f>
        <v>https://www.comunidad.madrid/transparencia/persona/rafael-garcia-gonzalez-2</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 quién aplica la ley</v>
      </c>
      <c r="C288" s="85" t="str" cm="1">
        <f t="array" ref="C288">IFERROR(INDEX('03.Muestra'!$F$8:$F$42,SMALL(IF("Página Web"='03.Muestra'!$D$8:$D$42,ROW('03.Muestra'!$F$8:$F$42)-MIN(ROW('03.Muestra'!$D$8:$D$42))+1,""),ROW()-284)),"")</f>
        <v>https://www.comunidad.madrid/transparencia/quien-aplica-ley</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Las instituciones y su funcionamiento</v>
      </c>
      <c r="C289" s="85" t="str" cm="1">
        <f t="array" ref="C289">IFERROR(INDEX('03.Muestra'!$F$8:$F$42,SMALL(IF("Página Web"='03.Muestra'!$D$8:$D$42,ROW('03.Muestra'!$F$8:$F$42)-MIN(ROW('03.Muestra'!$D$8:$D$42))+1,""),ROW()-284)),"")</f>
        <v>https://www.comunidad.madrid/transparencia/instituciones-y-su-funcionamiento</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Evaluando la transparencia</v>
      </c>
      <c r="C290" s="85" t="str" cm="1">
        <f t="array" ref="C290">IFERROR(INDEX('03.Muestra'!$F$8:$F$42,SMALL(IF("Página Web"='03.Muestra'!$D$8:$D$42,ROW('03.Muestra'!$F$8:$F$42)-MIN(ROW('03.Muestra'!$D$8:$D$42))+1,""),ROW()-284)),"")</f>
        <v>https://www.comunidad.madrid/transparencia/evaluando-transparencia</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Organización</v>
      </c>
      <c r="C291" s="85" t="str" cm="1">
        <f t="array" ref="C291">IFERROR(INDEX('03.Muestra'!$F$8:$F$42,SMALL(IF("Página Web"='03.Muestra'!$D$8:$D$42,ROW('03.Muestra'!$F$8:$F$42)-MIN(ROW('03.Muestra'!$D$8:$D$42))+1,""),ROW()-284)),"")</f>
        <v>https://www.comunidad.madrid/transparencia/organizacion-recursos/organizacion</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Información del alto cargo</v>
      </c>
      <c r="C292" s="85" t="str" cm="1">
        <f t="array" ref="C292">IFERROR(INDEX('03.Muestra'!$F$8:$F$42,SMALL(IF("Página Web"='03.Muestra'!$D$8:$D$42,ROW('03.Muestra'!$F$8:$F$42)-MIN(ROW('03.Muestra'!$D$8:$D$42))+1,""),ROW()-284)),"")</f>
        <v>https://www.comunidad.madrid/transparencia/Informaci%C3%B3n-del-alto-cargo</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Cartas  de servicios</v>
      </c>
      <c r="C293" s="85" t="str" cm="1">
        <f t="array" ref="C293">IFERROR(INDEX('03.Muestra'!$F$8:$F$42,SMALL(IF("Página Web"='03.Muestra'!$D$8:$D$42,ROW('03.Muestra'!$F$8:$F$42)-MIN(ROW('03.Muestra'!$D$8:$D$42))+1,""),ROW()-284)),"")</f>
        <v>https://www.comunidad.madrid/transparencia/servicios-procedimientos/cartas-servicios</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Solicitar información pública</v>
      </c>
      <c r="C294" s="85" t="str" cm="1">
        <f t="array" ref="C294">IFERROR(INDEX('03.Muestra'!$F$8:$F$42,SMALL(IF("Página Web"='03.Muestra'!$D$8:$D$42,ROW('03.Muestra'!$F$8:$F$42)-MIN(ROW('03.Muestra'!$D$8:$D$42))+1,""),ROW()-284)),"")</f>
        <v>https://www.comunidad.madrid/transparencia/derecho-acceso-informacion-publica</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Presupuestos</v>
      </c>
      <c r="C295" s="85" t="str" cm="1">
        <f t="array" ref="C295">IFERROR(INDEX('03.Muestra'!$F$8:$F$42,SMALL(IF("Página Web"='03.Muestra'!$D$8:$D$42,ROW('03.Muestra'!$F$8:$F$42)-MIN(ROW('03.Muestra'!$D$8:$D$42))+1,""),ROW()-284)),"")</f>
        <v>https://www.comunidad.madrid/transparencia/presupuestos</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Contratos</v>
      </c>
      <c r="C296" s="85" t="str" cm="1">
        <f t="array" ref="C296">IFERROR(INDEX('03.Muestra'!$F$8:$F$42,SMALL(IF("Página Web"='03.Muestra'!$D$8:$D$42,ROW('03.Muestra'!$F$8:$F$42)-MIN(ROW('03.Muestra'!$D$8:$D$42))+1,""),ROW()-284)),"")</f>
        <v>https://www.comunidad.madrid/transparencia/contratos</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Consulta pública</v>
      </c>
      <c r="C297" s="85" t="str" cm="1">
        <f t="array" ref="C297">IFERROR(INDEX('03.Muestra'!$F$8:$F$42,SMALL(IF("Página Web"='03.Muestra'!$D$8:$D$42,ROW('03.Muestra'!$F$8:$F$42)-MIN(ROW('03.Muestra'!$D$8:$D$42))+1,""),ROW()-284)),"")</f>
        <v>https://www.comunidad.madrid/transparencia/normativa-planificacion/consulta-publica</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Planes y programas</v>
      </c>
      <c r="C298" s="85" t="str" cm="1">
        <f t="array" ref="C298">IFERROR(INDEX('03.Muestra'!$F$8:$F$42,SMALL(IF("Página Web"='03.Muestra'!$D$8:$D$42,ROW('03.Muestra'!$F$8:$F$42)-MIN(ROW('03.Muestra'!$D$8:$D$42))+1,""),ROW()-284)),"")</f>
        <v>https://www.comunidad.madrid/transparencia/normativa-planificacion/planes-programas</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Plan de Auditorias de Centros y Servicios Sanitarios de Gestión Indirecta 2015-2016</v>
      </c>
      <c r="C299" s="85" t="str" cm="1">
        <f t="array" ref="C299">IFERROR(INDEX('03.Muestra'!$F$8:$F$42,SMALL(IF("Página Web"='03.Muestra'!$D$8:$D$42,ROW('03.Muestra'!$F$8:$F$42)-MIN(ROW('03.Muestra'!$D$8:$D$42))+1,""),ROW()-284)),"")</f>
        <v>https://www.comunidad.madrid/transparencia/informacion-institucional/planes-programas/plan-auditorias-centros-y-servicios-sanitarios-gestion</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https://www.comunidad.madrid/transparencia/contacto</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https://www.comunidad.madrid/transparencia/buscar?t=</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https://www.comunidad.madrid/transparencia/aviso-legal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Privacidad</v>
      </c>
      <c r="C303" s="85" t="str" cm="1">
        <f t="array" ref="C303">IFERROR(INDEX('03.Muestra'!$F$8:$F$42,SMALL(IF("Página Web"='03.Muestra'!$D$8:$D$42,ROW('03.Muestra'!$F$8:$F$42)-MIN(ROW('03.Muestra'!$D$8:$D$42))+1,""),ROW()-284)),"")</f>
        <v>https://www.comunidad.madrid/transparencia/privacidad</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https://www.comunidad.madrid/transparencia/declaracion-accesibilidad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Reunión con Ayuntamiento de Brunete</v>
      </c>
      <c r="C324" s="85" t="str" cm="1">
        <f t="array" ref="C324">IFERROR(INDEX('03.Muestra'!$F$8:$F$42,SMALL(IF("Página Web"='03.Muestra'!$D$8:$D$42,ROW('03.Muestra'!$F$8:$F$42)-MIN(ROW('03.Muestra'!$D$8:$D$42))+1,""),ROW()-322)),"")</f>
        <v>https://www.comunidad.madrid/transparencia/agenda/reunion-ayuntamiento-brunete-16</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Rafael García González</v>
      </c>
      <c r="C325" s="85" t="str" cm="1">
        <f t="array" ref="C325">IFERROR(INDEX('03.Muestra'!$F$8:$F$42,SMALL(IF("Página Web"='03.Muestra'!$D$8:$D$42,ROW('03.Muestra'!$F$8:$F$42)-MIN(ROW('03.Muestra'!$D$8:$D$42))+1,""),ROW()-322)),"")</f>
        <v>https://www.comunidad.madrid/transparencia/persona/rafael-garcia-gonzalez-2</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 quién aplica la ley</v>
      </c>
      <c r="C326" s="85" t="str" cm="1">
        <f t="array" ref="C326">IFERROR(INDEX('03.Muestra'!$F$8:$F$42,SMALL(IF("Página Web"='03.Muestra'!$D$8:$D$42,ROW('03.Muestra'!$F$8:$F$42)-MIN(ROW('03.Muestra'!$D$8:$D$42))+1,""),ROW()-322)),"")</f>
        <v>https://www.comunidad.madrid/transparencia/quien-aplica-ley</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Las instituciones y su funcionamiento</v>
      </c>
      <c r="C327" s="85" t="str" cm="1">
        <f t="array" ref="C327">IFERROR(INDEX('03.Muestra'!$F$8:$F$42,SMALL(IF("Página Web"='03.Muestra'!$D$8:$D$42,ROW('03.Muestra'!$F$8:$F$42)-MIN(ROW('03.Muestra'!$D$8:$D$42))+1,""),ROW()-322)),"")</f>
        <v>https://www.comunidad.madrid/transparencia/instituciones-y-su-funcionamiento</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Evaluando la transparencia</v>
      </c>
      <c r="C328" s="85" t="str" cm="1">
        <f t="array" ref="C328">IFERROR(INDEX('03.Muestra'!$F$8:$F$42,SMALL(IF("Página Web"='03.Muestra'!$D$8:$D$42,ROW('03.Muestra'!$F$8:$F$42)-MIN(ROW('03.Muestra'!$D$8:$D$42))+1,""),ROW()-322)),"")</f>
        <v>https://www.comunidad.madrid/transparencia/evaluando-transparencia</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Organización</v>
      </c>
      <c r="C329" s="85" t="str" cm="1">
        <f t="array" ref="C329">IFERROR(INDEX('03.Muestra'!$F$8:$F$42,SMALL(IF("Página Web"='03.Muestra'!$D$8:$D$42,ROW('03.Muestra'!$F$8:$F$42)-MIN(ROW('03.Muestra'!$D$8:$D$42))+1,""),ROW()-322)),"")</f>
        <v>https://www.comunidad.madrid/transparencia/organizacion-recursos/organizacion</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Información del alto cargo</v>
      </c>
      <c r="C330" s="85" t="str" cm="1">
        <f t="array" ref="C330">IFERROR(INDEX('03.Muestra'!$F$8:$F$42,SMALL(IF("Página Web"='03.Muestra'!$D$8:$D$42,ROW('03.Muestra'!$F$8:$F$42)-MIN(ROW('03.Muestra'!$D$8:$D$42))+1,""),ROW()-322)),"")</f>
        <v>https://www.comunidad.madrid/transparencia/Informaci%C3%B3n-del-alto-cargo</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Cartas  de servicios</v>
      </c>
      <c r="C331" s="85" t="str" cm="1">
        <f t="array" ref="C331">IFERROR(INDEX('03.Muestra'!$F$8:$F$42,SMALL(IF("Página Web"='03.Muestra'!$D$8:$D$42,ROW('03.Muestra'!$F$8:$F$42)-MIN(ROW('03.Muestra'!$D$8:$D$42))+1,""),ROW()-322)),"")</f>
        <v>https://www.comunidad.madrid/transparencia/servicios-procedimientos/cartas-servicios</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Solicitar información pública</v>
      </c>
      <c r="C332" s="85" t="str" cm="1">
        <f t="array" ref="C332">IFERROR(INDEX('03.Muestra'!$F$8:$F$42,SMALL(IF("Página Web"='03.Muestra'!$D$8:$D$42,ROW('03.Muestra'!$F$8:$F$42)-MIN(ROW('03.Muestra'!$D$8:$D$42))+1,""),ROW()-322)),"")</f>
        <v>https://www.comunidad.madrid/transparencia/derecho-acceso-informacion-publica</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Presupuestos</v>
      </c>
      <c r="C333" s="85" t="str" cm="1">
        <f t="array" ref="C333">IFERROR(INDEX('03.Muestra'!$F$8:$F$42,SMALL(IF("Página Web"='03.Muestra'!$D$8:$D$42,ROW('03.Muestra'!$F$8:$F$42)-MIN(ROW('03.Muestra'!$D$8:$D$42))+1,""),ROW()-322)),"")</f>
        <v>https://www.comunidad.madrid/transparencia/presupuestos</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Contratos</v>
      </c>
      <c r="C334" s="85" t="str" cm="1">
        <f t="array" ref="C334">IFERROR(INDEX('03.Muestra'!$F$8:$F$42,SMALL(IF("Página Web"='03.Muestra'!$D$8:$D$42,ROW('03.Muestra'!$F$8:$F$42)-MIN(ROW('03.Muestra'!$D$8:$D$42))+1,""),ROW()-322)),"")</f>
        <v>https://www.comunidad.madrid/transparencia/contratos</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Consulta pública</v>
      </c>
      <c r="C335" s="85" t="str" cm="1">
        <f t="array" ref="C335">IFERROR(INDEX('03.Muestra'!$F$8:$F$42,SMALL(IF("Página Web"='03.Muestra'!$D$8:$D$42,ROW('03.Muestra'!$F$8:$F$42)-MIN(ROW('03.Muestra'!$D$8:$D$42))+1,""),ROW()-322)),"")</f>
        <v>https://www.comunidad.madrid/transparencia/normativa-planificacion/consulta-publica</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Planes y programas</v>
      </c>
      <c r="C336" s="85" t="str" cm="1">
        <f t="array" ref="C336">IFERROR(INDEX('03.Muestra'!$F$8:$F$42,SMALL(IF("Página Web"='03.Muestra'!$D$8:$D$42,ROW('03.Muestra'!$F$8:$F$42)-MIN(ROW('03.Muestra'!$D$8:$D$42))+1,""),ROW()-322)),"")</f>
        <v>https://www.comunidad.madrid/transparencia/normativa-planificacion/planes-programas</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Plan de Auditorias de Centros y Servicios Sanitarios de Gestión Indirecta 2015-2016</v>
      </c>
      <c r="C337" s="85" t="str" cm="1">
        <f t="array" ref="C337">IFERROR(INDEX('03.Muestra'!$F$8:$F$42,SMALL(IF("Página Web"='03.Muestra'!$D$8:$D$42,ROW('03.Muestra'!$F$8:$F$42)-MIN(ROW('03.Muestra'!$D$8:$D$42))+1,""),ROW()-322)),"")</f>
        <v>https://www.comunidad.madrid/transparencia/informacion-institucional/planes-programas/plan-auditorias-centros-y-servicios-sanitarios-gestion</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https://www.comunidad.madrid/transparencia/contacto</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https://www.comunidad.madrid/transparencia/buscar?t=</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https://www.comunidad.madrid/transparencia/aviso-legal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Privacidad</v>
      </c>
      <c r="C341" s="85" t="str" cm="1">
        <f t="array" ref="C341">IFERROR(INDEX('03.Muestra'!$F$8:$F$42,SMALL(IF("Página Web"='03.Muestra'!$D$8:$D$42,ROW('03.Muestra'!$F$8:$F$42)-MIN(ROW('03.Muestra'!$D$8:$D$42))+1,""),ROW()-322)),"")</f>
        <v>https://www.comunidad.madrid/transparencia/privacidad</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https://www.comunidad.madrid/transparencia/declaracion-accesibilidad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296" sqref="D296"/>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441</v>
      </c>
      <c r="H12" s="42">
        <f ca="1">IF(($G$15+$K$15)=0,0,G12/($G$15+$K$15))</f>
        <v>0.441</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156</v>
      </c>
      <c r="H13" s="42">
        <f ca="1">IF(($G$15+$K$15)=0,0,G13/($G$15+$K$15))</f>
        <v>0.156</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403</v>
      </c>
      <c r="H14" s="42">
        <f ca="1">IF(($G$15+$K$15)=0,0,G14/($G$15+$K$15))</f>
        <v>0.40300000000000002</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Reunión con Ayuntamiento de Brunete</v>
      </c>
      <c r="C20" s="85" t="str" cm="1">
        <f t="array" ref="C20">IFERROR(INDEX('03.Muestra'!$F$8:$F$42,SMALL(IF("Página Web"='03.Muestra'!$D$8:$D$42,ROW('03.Muestra'!$F$8:$F$42)-MIN(ROW('03.Muestra'!$D$8:$D$42))+1,""),ROW()-18)),"")</f>
        <v>https://www.comunidad.madrid/transparencia/agenda/reunion-ayuntamiento-brunete-16</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Rafael García González</v>
      </c>
      <c r="C21" s="85" t="str" cm="1">
        <f t="array" ref="C21">IFERROR(INDEX('03.Muestra'!$F$8:$F$42,SMALL(IF("Página Web"='03.Muestra'!$D$8:$D$42,ROW('03.Muestra'!$F$8:$F$42)-MIN(ROW('03.Muestra'!$D$8:$D$42))+1,""),ROW()-18)),"")</f>
        <v>https://www.comunidad.madrid/transparencia/persona/rafael-garcia-gonzalez-2</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 quién aplica la ley</v>
      </c>
      <c r="C22" s="85" t="str" cm="1">
        <f t="array" ref="C22">IFERROR(INDEX('03.Muestra'!$F$8:$F$42,SMALL(IF("Página Web"='03.Muestra'!$D$8:$D$42,ROW('03.Muestra'!$F$8:$F$42)-MIN(ROW('03.Muestra'!$D$8:$D$42))+1,""),ROW()-18)),"")</f>
        <v>https://www.comunidad.madrid/transparencia/quien-aplica-ley</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Las instituciones y su funcionamiento</v>
      </c>
      <c r="C23" s="85" t="str" cm="1">
        <f t="array" ref="C23">IFERROR(INDEX('03.Muestra'!$F$8:$F$42,SMALL(IF("Página Web"='03.Muestra'!$D$8:$D$42,ROW('03.Muestra'!$F$8:$F$42)-MIN(ROW('03.Muestra'!$D$8:$D$42))+1,""),ROW()-18)),"")</f>
        <v>https://www.comunidad.madrid/transparencia/instituciones-y-su-funcionamiento</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Evaluando la transparencia</v>
      </c>
      <c r="C24" s="85" t="str" cm="1">
        <f t="array" ref="C24">IFERROR(INDEX('03.Muestra'!$F$8:$F$42,SMALL(IF("Página Web"='03.Muestra'!$D$8:$D$42,ROW('03.Muestra'!$F$8:$F$42)-MIN(ROW('03.Muestra'!$D$8:$D$42))+1,""),ROW()-18)),"")</f>
        <v>https://www.comunidad.madrid/transparencia/evaluando-transparencia</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Organización</v>
      </c>
      <c r="C25" s="85" t="str" cm="1">
        <f t="array" ref="C25">IFERROR(INDEX('03.Muestra'!$F$8:$F$42,SMALL(IF("Página Web"='03.Muestra'!$D$8:$D$42,ROW('03.Muestra'!$F$8:$F$42)-MIN(ROW('03.Muestra'!$D$8:$D$42))+1,""),ROW()-18)),"")</f>
        <v>https://www.comunidad.madrid/transparencia/organizacion-recursos/organizacion</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Información del alto cargo</v>
      </c>
      <c r="C26" s="85" t="str" cm="1">
        <f t="array" ref="C26">IFERROR(INDEX('03.Muestra'!$F$8:$F$42,SMALL(IF("Página Web"='03.Muestra'!$D$8:$D$42,ROW('03.Muestra'!$F$8:$F$42)-MIN(ROW('03.Muestra'!$D$8:$D$42))+1,""),ROW()-18)),"")</f>
        <v>https://www.comunidad.madrid/transparencia/Informaci%C3%B3n-del-alto-cargo</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Cartas  de servicios</v>
      </c>
      <c r="C27" s="85" t="str" cm="1">
        <f t="array" ref="C27">IFERROR(INDEX('03.Muestra'!$F$8:$F$42,SMALL(IF("Página Web"='03.Muestra'!$D$8:$D$42,ROW('03.Muestra'!$F$8:$F$42)-MIN(ROW('03.Muestra'!$D$8:$D$42))+1,""),ROW()-18)),"")</f>
        <v>https://www.comunidad.madrid/transparencia/servicios-procedimientos/cartas-servicios</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Solicitar información pública</v>
      </c>
      <c r="C28" s="85" t="str" cm="1">
        <f t="array" ref="C28">IFERROR(INDEX('03.Muestra'!$F$8:$F$42,SMALL(IF("Página Web"='03.Muestra'!$D$8:$D$42,ROW('03.Muestra'!$F$8:$F$42)-MIN(ROW('03.Muestra'!$D$8:$D$42))+1,""),ROW()-18)),"")</f>
        <v>https://www.comunidad.madrid/transparencia/derecho-acceso-informacion-publica</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Presupuestos</v>
      </c>
      <c r="C29" s="85" t="str" cm="1">
        <f t="array" ref="C29">IFERROR(INDEX('03.Muestra'!$F$8:$F$42,SMALL(IF("Página Web"='03.Muestra'!$D$8:$D$42,ROW('03.Muestra'!$F$8:$F$42)-MIN(ROW('03.Muestra'!$D$8:$D$42))+1,""),ROW()-18)),"")</f>
        <v>https://www.comunidad.madrid/transparencia/presupuestos</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Contratos</v>
      </c>
      <c r="C30" s="85" t="str" cm="1">
        <f t="array" ref="C30">IFERROR(INDEX('03.Muestra'!$F$8:$F$42,SMALL(IF("Página Web"='03.Muestra'!$D$8:$D$42,ROW('03.Muestra'!$F$8:$F$42)-MIN(ROW('03.Muestra'!$D$8:$D$42))+1,""),ROW()-18)),"")</f>
        <v>https://www.comunidad.madrid/transparencia/contratos</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Consulta pública</v>
      </c>
      <c r="C31" s="85" t="str" cm="1">
        <f t="array" ref="C31">IFERROR(INDEX('03.Muestra'!$F$8:$F$42,SMALL(IF("Página Web"='03.Muestra'!$D$8:$D$42,ROW('03.Muestra'!$F$8:$F$42)-MIN(ROW('03.Muestra'!$D$8:$D$42))+1,""),ROW()-18)),"")</f>
        <v>https://www.comunidad.madrid/transparencia/normativa-planificacion/consulta-publica</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Planes y programas</v>
      </c>
      <c r="C32" s="85" t="str" cm="1">
        <f t="array" ref="C32">IFERROR(INDEX('03.Muestra'!$F$8:$F$42,SMALL(IF("Página Web"='03.Muestra'!$D$8:$D$42,ROW('03.Muestra'!$F$8:$F$42)-MIN(ROW('03.Muestra'!$D$8:$D$42))+1,""),ROW()-18)),"")</f>
        <v>https://www.comunidad.madrid/transparencia/normativa-planificacion/planes-programas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Plan de Auditorias de Centros y Servicios Sanitarios de Gestión Indirecta 2015-2016</v>
      </c>
      <c r="C33" s="85" t="str" cm="1">
        <f t="array" ref="C33">IFERROR(INDEX('03.Muestra'!$F$8:$F$42,SMALL(IF("Página Web"='03.Muestra'!$D$8:$D$42,ROW('03.Muestra'!$F$8:$F$42)-MIN(ROW('03.Muestra'!$D$8:$D$42))+1,""),ROW()-18)),"")</f>
        <v>https://www.comunidad.madrid/transparencia/informacion-institucional/planes-programas/plan-auditorias-centros-y-servicios-sanitarios-gestion</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https://www.comunidad.madrid/transparencia/contacto</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https://www.comunidad.madrid/transparencia/buscar?t=</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https://www.comunidad.madrid/transparencia/aviso-legal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Privacidad</v>
      </c>
      <c r="C37" s="85" t="str" cm="1">
        <f t="array" ref="C37">IFERROR(INDEX('03.Muestra'!$F$8:$F$42,SMALL(IF("Página Web"='03.Muestra'!$D$8:$D$42,ROW('03.Muestra'!$F$8:$F$42)-MIN(ROW('03.Muestra'!$D$8:$D$42))+1,""),ROW()-18)),"")</f>
        <v>https://www.comunidad.madrid/transparencia/privacidad</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https://www.comunidad.madrid/transparencia/declaracion-accesibilidad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Reunión con Ayuntamiento de Brunete</v>
      </c>
      <c r="C58" s="85" t="str" cm="1">
        <f t="array" ref="C58">IFERROR(INDEX('03.Muestra'!$F$8:$F$42,SMALL(IF("Página Web"='03.Muestra'!$D$8:$D$42,ROW('03.Muestra'!$F$8:$F$42)-MIN(ROW('03.Muestra'!$D$8:$D$42))+1,""),ROW()-56)),"")</f>
        <v>https://www.comunidad.madrid/transparencia/agenda/reunion-ayuntamiento-brunete-16</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Rafael García González</v>
      </c>
      <c r="C59" s="85" t="str" cm="1">
        <f t="array" ref="C59">IFERROR(INDEX('03.Muestra'!$F$8:$F$42,SMALL(IF("Página Web"='03.Muestra'!$D$8:$D$42,ROW('03.Muestra'!$F$8:$F$42)-MIN(ROW('03.Muestra'!$D$8:$D$42))+1,""),ROW()-56)),"")</f>
        <v>https://www.comunidad.madrid/transparencia/persona/rafael-garcia-gonzalez-2</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 quién aplica la ley</v>
      </c>
      <c r="C60" s="85" t="str" cm="1">
        <f t="array" ref="C60">IFERROR(INDEX('03.Muestra'!$F$8:$F$42,SMALL(IF("Página Web"='03.Muestra'!$D$8:$D$42,ROW('03.Muestra'!$F$8:$F$42)-MIN(ROW('03.Muestra'!$D$8:$D$42))+1,""),ROW()-56)),"")</f>
        <v>https://www.comunidad.madrid/transparencia/quien-aplica-ley</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Las instituciones y su funcionamiento</v>
      </c>
      <c r="C61" s="85" t="str" cm="1">
        <f t="array" ref="C61">IFERROR(INDEX('03.Muestra'!$F$8:$F$42,SMALL(IF("Página Web"='03.Muestra'!$D$8:$D$42,ROW('03.Muestra'!$F$8:$F$42)-MIN(ROW('03.Muestra'!$D$8:$D$42))+1,""),ROW()-56)),"")</f>
        <v>https://www.comunidad.madrid/transparencia/instituciones-y-su-funcionamiento</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Evaluando la transparencia</v>
      </c>
      <c r="C62" s="85" t="str" cm="1">
        <f t="array" ref="C62">IFERROR(INDEX('03.Muestra'!$F$8:$F$42,SMALL(IF("Página Web"='03.Muestra'!$D$8:$D$42,ROW('03.Muestra'!$F$8:$F$42)-MIN(ROW('03.Muestra'!$D$8:$D$42))+1,""),ROW()-56)),"")</f>
        <v>https://www.comunidad.madrid/transparencia/evaluando-transparencia</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Organización</v>
      </c>
      <c r="C63" s="85" t="str" cm="1">
        <f t="array" ref="C63">IFERROR(INDEX('03.Muestra'!$F$8:$F$42,SMALL(IF("Página Web"='03.Muestra'!$D$8:$D$42,ROW('03.Muestra'!$F$8:$F$42)-MIN(ROW('03.Muestra'!$D$8:$D$42))+1,""),ROW()-56)),"")</f>
        <v>https://www.comunidad.madrid/transparencia/organizacion-recursos/organizacion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Información del alto cargo</v>
      </c>
      <c r="C64" s="85" t="str" cm="1">
        <f t="array" ref="C64">IFERROR(INDEX('03.Muestra'!$F$8:$F$42,SMALL(IF("Página Web"='03.Muestra'!$D$8:$D$42,ROW('03.Muestra'!$F$8:$F$42)-MIN(ROW('03.Muestra'!$D$8:$D$42))+1,""),ROW()-56)),"")</f>
        <v>https://www.comunidad.madrid/transparencia/Informaci%C3%B3n-del-alto-cargo</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Cartas  de servicios</v>
      </c>
      <c r="C65" s="85" t="str" cm="1">
        <f t="array" ref="C65">IFERROR(INDEX('03.Muestra'!$F$8:$F$42,SMALL(IF("Página Web"='03.Muestra'!$D$8:$D$42,ROW('03.Muestra'!$F$8:$F$42)-MIN(ROW('03.Muestra'!$D$8:$D$42))+1,""),ROW()-56)),"")</f>
        <v>https://www.comunidad.madrid/transparencia/servicios-procedimientos/cartas-servicios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Solicitar información pública</v>
      </c>
      <c r="C66" s="85" t="str" cm="1">
        <f t="array" ref="C66">IFERROR(INDEX('03.Muestra'!$F$8:$F$42,SMALL(IF("Página Web"='03.Muestra'!$D$8:$D$42,ROW('03.Muestra'!$F$8:$F$42)-MIN(ROW('03.Muestra'!$D$8:$D$42))+1,""),ROW()-56)),"")</f>
        <v>https://www.comunidad.madrid/transparencia/derecho-acceso-informacion-publica</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Presupuestos</v>
      </c>
      <c r="C67" s="85" t="str" cm="1">
        <f t="array" ref="C67">IFERROR(INDEX('03.Muestra'!$F$8:$F$42,SMALL(IF("Página Web"='03.Muestra'!$D$8:$D$42,ROW('03.Muestra'!$F$8:$F$42)-MIN(ROW('03.Muestra'!$D$8:$D$42))+1,""),ROW()-56)),"")</f>
        <v>https://www.comunidad.madrid/transparencia/presupuestos</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Contratos</v>
      </c>
      <c r="C68" s="85" t="str" cm="1">
        <f t="array" ref="C68">IFERROR(INDEX('03.Muestra'!$F$8:$F$42,SMALL(IF("Página Web"='03.Muestra'!$D$8:$D$42,ROW('03.Muestra'!$F$8:$F$42)-MIN(ROW('03.Muestra'!$D$8:$D$42))+1,""),ROW()-56)),"")</f>
        <v>https://www.comunidad.madrid/transparencia/contratos</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Consulta pública</v>
      </c>
      <c r="C69" s="85" t="str" cm="1">
        <f t="array" ref="C69">IFERROR(INDEX('03.Muestra'!$F$8:$F$42,SMALL(IF("Página Web"='03.Muestra'!$D$8:$D$42,ROW('03.Muestra'!$F$8:$F$42)-MIN(ROW('03.Muestra'!$D$8:$D$42))+1,""),ROW()-56)),"")</f>
        <v>https://www.comunidad.madrid/transparencia/normativa-planificacion/consulta-publica</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Planes y programas</v>
      </c>
      <c r="C70" s="85" t="str" cm="1">
        <f t="array" ref="C70">IFERROR(INDEX('03.Muestra'!$F$8:$F$42,SMALL(IF("Página Web"='03.Muestra'!$D$8:$D$42,ROW('03.Muestra'!$F$8:$F$42)-MIN(ROW('03.Muestra'!$D$8:$D$42))+1,""),ROW()-56)),"")</f>
        <v>https://www.comunidad.madrid/transparencia/normativa-planificacion/planes-programas</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Plan de Auditorias de Centros y Servicios Sanitarios de Gestión Indirecta 2015-2016</v>
      </c>
      <c r="C71" s="85" t="str" cm="1">
        <f t="array" ref="C71">IFERROR(INDEX('03.Muestra'!$F$8:$F$42,SMALL(IF("Página Web"='03.Muestra'!$D$8:$D$42,ROW('03.Muestra'!$F$8:$F$42)-MIN(ROW('03.Muestra'!$D$8:$D$42))+1,""),ROW()-56)),"")</f>
        <v>https://www.comunidad.madrid/transparencia/informacion-institucional/planes-programas/plan-auditorias-centros-y-servicios-sanitarios-gestion</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https://www.comunidad.madrid/transparencia/contacto</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https://www.comunidad.madrid/transparencia/buscar?t=</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https://www.comunidad.madrid/transparencia/aviso-legal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Privacidad</v>
      </c>
      <c r="C75" s="85" t="str" cm="1">
        <f t="array" ref="C75">IFERROR(INDEX('03.Muestra'!$F$8:$F$42,SMALL(IF("Página Web"='03.Muestra'!$D$8:$D$42,ROW('03.Muestra'!$F$8:$F$42)-MIN(ROW('03.Muestra'!$D$8:$D$42))+1,""),ROW()-56)),"")</f>
        <v>https://www.comunidad.madrid/transparencia/privacidad</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https://www.comunidad.madrid/transparencia/declaracion-accesibilidad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Reunión con Ayuntamiento de Brunete</v>
      </c>
      <c r="C96" s="85" t="str" cm="1">
        <f t="array" ref="C96">IFERROR(INDEX('03.Muestra'!$F$8:$F$42,SMALL(IF("Página Web"='03.Muestra'!$D$8:$D$42,ROW('03.Muestra'!$F$8:$F$42)-MIN(ROW('03.Muestra'!$D$8:$D$42))+1,""),ROW()-94)),"")</f>
        <v>https://www.comunidad.madrid/transparencia/agenda/reunion-ayuntamiento-brunete-16</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Rafael García González</v>
      </c>
      <c r="C97" s="85" t="str" cm="1">
        <f t="array" ref="C97">IFERROR(INDEX('03.Muestra'!$F$8:$F$42,SMALL(IF("Página Web"='03.Muestra'!$D$8:$D$42,ROW('03.Muestra'!$F$8:$F$42)-MIN(ROW('03.Muestra'!$D$8:$D$42))+1,""),ROW()-94)),"")</f>
        <v>https://www.comunidad.madrid/transparencia/persona/rafael-garcia-gonzalez-2</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 quién aplica la ley</v>
      </c>
      <c r="C98" s="85" t="str" cm="1">
        <f t="array" ref="C98">IFERROR(INDEX('03.Muestra'!$F$8:$F$42,SMALL(IF("Página Web"='03.Muestra'!$D$8:$D$42,ROW('03.Muestra'!$F$8:$F$42)-MIN(ROW('03.Muestra'!$D$8:$D$42))+1,""),ROW()-94)),"")</f>
        <v>https://www.comunidad.madrid/transparencia/quien-aplica-ley</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Las instituciones y su funcionamiento</v>
      </c>
      <c r="C99" s="85" t="str" cm="1">
        <f t="array" ref="C99">IFERROR(INDEX('03.Muestra'!$F$8:$F$42,SMALL(IF("Página Web"='03.Muestra'!$D$8:$D$42,ROW('03.Muestra'!$F$8:$F$42)-MIN(ROW('03.Muestra'!$D$8:$D$42))+1,""),ROW()-94)),"")</f>
        <v>https://www.comunidad.madrid/transparencia/instituciones-y-su-funcionamiento</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Evaluando la transparencia</v>
      </c>
      <c r="C100" s="85" t="str" cm="1">
        <f t="array" ref="C100">IFERROR(INDEX('03.Muestra'!$F$8:$F$42,SMALL(IF("Página Web"='03.Muestra'!$D$8:$D$42,ROW('03.Muestra'!$F$8:$F$42)-MIN(ROW('03.Muestra'!$D$8:$D$42))+1,""),ROW()-94)),"")</f>
        <v>https://www.comunidad.madrid/transparencia/evaluando-transparencia</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Organización</v>
      </c>
      <c r="C101" s="85" t="str" cm="1">
        <f t="array" ref="C101">IFERROR(INDEX('03.Muestra'!$F$8:$F$42,SMALL(IF("Página Web"='03.Muestra'!$D$8:$D$42,ROW('03.Muestra'!$F$8:$F$42)-MIN(ROW('03.Muestra'!$D$8:$D$42))+1,""),ROW()-94)),"")</f>
        <v>https://www.comunidad.madrid/transparencia/organizacion-recursos/organizacion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Información del alto cargo</v>
      </c>
      <c r="C102" s="85" t="str" cm="1">
        <f t="array" ref="C102">IFERROR(INDEX('03.Muestra'!$F$8:$F$42,SMALL(IF("Página Web"='03.Muestra'!$D$8:$D$42,ROW('03.Muestra'!$F$8:$F$42)-MIN(ROW('03.Muestra'!$D$8:$D$42))+1,""),ROW()-94)),"")</f>
        <v>https://www.comunidad.madrid/transparencia/Informaci%C3%B3n-del-alto-cargo</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Cartas  de servicios</v>
      </c>
      <c r="C103" s="85" t="str" cm="1">
        <f t="array" ref="C103">IFERROR(INDEX('03.Muestra'!$F$8:$F$42,SMALL(IF("Página Web"='03.Muestra'!$D$8:$D$42,ROW('03.Muestra'!$F$8:$F$42)-MIN(ROW('03.Muestra'!$D$8:$D$42))+1,""),ROW()-94)),"")</f>
        <v>https://www.comunidad.madrid/transparencia/servicios-procedimientos/cartas-servicios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Solicitar información pública</v>
      </c>
      <c r="C104" s="85" t="str" cm="1">
        <f t="array" ref="C104">IFERROR(INDEX('03.Muestra'!$F$8:$F$42,SMALL(IF("Página Web"='03.Muestra'!$D$8:$D$42,ROW('03.Muestra'!$F$8:$F$42)-MIN(ROW('03.Muestra'!$D$8:$D$42))+1,""),ROW()-94)),"")</f>
        <v>https://www.comunidad.madrid/transparencia/derecho-acceso-informacion-publica</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Presupuestos</v>
      </c>
      <c r="C105" s="85" t="str" cm="1">
        <f t="array" ref="C105">IFERROR(INDEX('03.Muestra'!$F$8:$F$42,SMALL(IF("Página Web"='03.Muestra'!$D$8:$D$42,ROW('03.Muestra'!$F$8:$F$42)-MIN(ROW('03.Muestra'!$D$8:$D$42))+1,""),ROW()-94)),"")</f>
        <v>https://www.comunidad.madrid/transparencia/presupuestos</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Contratos</v>
      </c>
      <c r="C106" s="85" t="str" cm="1">
        <f t="array" ref="C106">IFERROR(INDEX('03.Muestra'!$F$8:$F$42,SMALL(IF("Página Web"='03.Muestra'!$D$8:$D$42,ROW('03.Muestra'!$F$8:$F$42)-MIN(ROW('03.Muestra'!$D$8:$D$42))+1,""),ROW()-94)),"")</f>
        <v>https://www.comunidad.madrid/transparencia/contratos</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Consulta pública</v>
      </c>
      <c r="C107" s="85" t="str" cm="1">
        <f t="array" ref="C107">IFERROR(INDEX('03.Muestra'!$F$8:$F$42,SMALL(IF("Página Web"='03.Muestra'!$D$8:$D$42,ROW('03.Muestra'!$F$8:$F$42)-MIN(ROW('03.Muestra'!$D$8:$D$42))+1,""),ROW()-94)),"")</f>
        <v>https://www.comunidad.madrid/transparencia/normativa-planificacion/consulta-publica</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Planes y programas</v>
      </c>
      <c r="C108" s="85" t="str" cm="1">
        <f t="array" ref="C108">IFERROR(INDEX('03.Muestra'!$F$8:$F$42,SMALL(IF("Página Web"='03.Muestra'!$D$8:$D$42,ROW('03.Muestra'!$F$8:$F$42)-MIN(ROW('03.Muestra'!$D$8:$D$42))+1,""),ROW()-94)),"")</f>
        <v>https://www.comunidad.madrid/transparencia/normativa-planificacion/planes-programas</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Plan de Auditorias de Centros y Servicios Sanitarios de Gestión Indirecta 2015-2016</v>
      </c>
      <c r="C109" s="85" t="str" cm="1">
        <f t="array" ref="C109">IFERROR(INDEX('03.Muestra'!$F$8:$F$42,SMALL(IF("Página Web"='03.Muestra'!$D$8:$D$42,ROW('03.Muestra'!$F$8:$F$42)-MIN(ROW('03.Muestra'!$D$8:$D$42))+1,""),ROW()-94)),"")</f>
        <v>https://www.comunidad.madrid/transparencia/informacion-institucional/planes-programas/plan-auditorias-centros-y-servicios-sanitarios-gestion</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https://www.comunidad.madrid/transparencia/contacto</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https://www.comunidad.madrid/transparencia/buscar?t=</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https://www.comunidad.madrid/transparencia/aviso-legal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Privacidad</v>
      </c>
      <c r="C113" s="85" t="str" cm="1">
        <f t="array" ref="C113">IFERROR(INDEX('03.Muestra'!$F$8:$F$42,SMALL(IF("Página Web"='03.Muestra'!$D$8:$D$42,ROW('03.Muestra'!$F$8:$F$42)-MIN(ROW('03.Muestra'!$D$8:$D$42))+1,""),ROW()-94)),"")</f>
        <v>https://www.comunidad.madrid/transparencia/privacidad</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https://www.comunidad.madrid/transparencia/declaracion-accesibilidad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Reunión con Ayuntamiento de Brunete</v>
      </c>
      <c r="C134" s="85" t="str" cm="1">
        <f t="array" ref="C134">IFERROR(INDEX('03.Muestra'!$F$8:$F$42,SMALL(IF("Página Web"='03.Muestra'!$D$8:$D$42,ROW('03.Muestra'!$F$8:$F$42)-MIN(ROW('03.Muestra'!$D$8:$D$42))+1,""),ROW()-132)),"")</f>
        <v>https://www.comunidad.madrid/transparencia/agenda/reunion-ayuntamiento-brunete-16</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Rafael García González</v>
      </c>
      <c r="C135" s="85" t="str" cm="1">
        <f t="array" ref="C135">IFERROR(INDEX('03.Muestra'!$F$8:$F$42,SMALL(IF("Página Web"='03.Muestra'!$D$8:$D$42,ROW('03.Muestra'!$F$8:$F$42)-MIN(ROW('03.Muestra'!$D$8:$D$42))+1,""),ROW()-132)),"")</f>
        <v>https://www.comunidad.madrid/transparencia/persona/rafael-garcia-gonzalez-2</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 quién aplica la ley</v>
      </c>
      <c r="C136" s="85" t="str" cm="1">
        <f t="array" ref="C136">IFERROR(INDEX('03.Muestra'!$F$8:$F$42,SMALL(IF("Página Web"='03.Muestra'!$D$8:$D$42,ROW('03.Muestra'!$F$8:$F$42)-MIN(ROW('03.Muestra'!$D$8:$D$42))+1,""),ROW()-132)),"")</f>
        <v>https://www.comunidad.madrid/transparencia/quien-aplica-ley</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Las instituciones y su funcionamiento</v>
      </c>
      <c r="C137" s="85" t="str" cm="1">
        <f t="array" ref="C137">IFERROR(INDEX('03.Muestra'!$F$8:$F$42,SMALL(IF("Página Web"='03.Muestra'!$D$8:$D$42,ROW('03.Muestra'!$F$8:$F$42)-MIN(ROW('03.Muestra'!$D$8:$D$42))+1,""),ROW()-132)),"")</f>
        <v>https://www.comunidad.madrid/transparencia/instituciones-y-su-funcionamiento</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Evaluando la transparencia</v>
      </c>
      <c r="C138" s="85" t="str" cm="1">
        <f t="array" ref="C138">IFERROR(INDEX('03.Muestra'!$F$8:$F$42,SMALL(IF("Página Web"='03.Muestra'!$D$8:$D$42,ROW('03.Muestra'!$F$8:$F$42)-MIN(ROW('03.Muestra'!$D$8:$D$42))+1,""),ROW()-132)),"")</f>
        <v>https://www.comunidad.madrid/transparencia/evaluando-transparencia</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Organización</v>
      </c>
      <c r="C139" s="85" t="str" cm="1">
        <f t="array" ref="C139">IFERROR(INDEX('03.Muestra'!$F$8:$F$42,SMALL(IF("Página Web"='03.Muestra'!$D$8:$D$42,ROW('03.Muestra'!$F$8:$F$42)-MIN(ROW('03.Muestra'!$D$8:$D$42))+1,""),ROW()-132)),"")</f>
        <v>https://www.comunidad.madrid/transparencia/organizacion-recursos/organizacion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Información del alto cargo</v>
      </c>
      <c r="C140" s="85" t="str" cm="1">
        <f t="array" ref="C140">IFERROR(INDEX('03.Muestra'!$F$8:$F$42,SMALL(IF("Página Web"='03.Muestra'!$D$8:$D$42,ROW('03.Muestra'!$F$8:$F$42)-MIN(ROW('03.Muestra'!$D$8:$D$42))+1,""),ROW()-132)),"")</f>
        <v>https://www.comunidad.madrid/transparencia/Informaci%C3%B3n-del-alto-cargo</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Cartas  de servicios</v>
      </c>
      <c r="C141" s="85" t="str" cm="1">
        <f t="array" ref="C141">IFERROR(INDEX('03.Muestra'!$F$8:$F$42,SMALL(IF("Página Web"='03.Muestra'!$D$8:$D$42,ROW('03.Muestra'!$F$8:$F$42)-MIN(ROW('03.Muestra'!$D$8:$D$42))+1,""),ROW()-132)),"")</f>
        <v>https://www.comunidad.madrid/transparencia/servicios-procedimientos/cartas-servicios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Solicitar información pública</v>
      </c>
      <c r="C142" s="85" t="str" cm="1">
        <f t="array" ref="C142">IFERROR(INDEX('03.Muestra'!$F$8:$F$42,SMALL(IF("Página Web"='03.Muestra'!$D$8:$D$42,ROW('03.Muestra'!$F$8:$F$42)-MIN(ROW('03.Muestra'!$D$8:$D$42))+1,""),ROW()-132)),"")</f>
        <v>https://www.comunidad.madrid/transparencia/derecho-acceso-informacion-publica</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Presupuestos</v>
      </c>
      <c r="C143" s="85" t="str" cm="1">
        <f t="array" ref="C143">IFERROR(INDEX('03.Muestra'!$F$8:$F$42,SMALL(IF("Página Web"='03.Muestra'!$D$8:$D$42,ROW('03.Muestra'!$F$8:$F$42)-MIN(ROW('03.Muestra'!$D$8:$D$42))+1,""),ROW()-132)),"")</f>
        <v>https://www.comunidad.madrid/transparencia/presupuestos</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Contratos</v>
      </c>
      <c r="C144" s="85" t="str" cm="1">
        <f t="array" ref="C144">IFERROR(INDEX('03.Muestra'!$F$8:$F$42,SMALL(IF("Página Web"='03.Muestra'!$D$8:$D$42,ROW('03.Muestra'!$F$8:$F$42)-MIN(ROW('03.Muestra'!$D$8:$D$42))+1,""),ROW()-132)),"")</f>
        <v>https://www.comunidad.madrid/transparencia/contratos</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Consulta pública</v>
      </c>
      <c r="C145" s="85" t="str" cm="1">
        <f t="array" ref="C145">IFERROR(INDEX('03.Muestra'!$F$8:$F$42,SMALL(IF("Página Web"='03.Muestra'!$D$8:$D$42,ROW('03.Muestra'!$F$8:$F$42)-MIN(ROW('03.Muestra'!$D$8:$D$42))+1,""),ROW()-132)),"")</f>
        <v>https://www.comunidad.madrid/transparencia/normativa-planificacion/consulta-publica</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Planes y programas</v>
      </c>
      <c r="C146" s="85" t="str" cm="1">
        <f t="array" ref="C146">IFERROR(INDEX('03.Muestra'!$F$8:$F$42,SMALL(IF("Página Web"='03.Muestra'!$D$8:$D$42,ROW('03.Muestra'!$F$8:$F$42)-MIN(ROW('03.Muestra'!$D$8:$D$42))+1,""),ROW()-132)),"")</f>
        <v>https://www.comunidad.madrid/transparencia/normativa-planificacion/planes-programas</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Plan de Auditorias de Centros y Servicios Sanitarios de Gestión Indirecta 2015-2016</v>
      </c>
      <c r="C147" s="85" t="str" cm="1">
        <f t="array" ref="C147">IFERROR(INDEX('03.Muestra'!$F$8:$F$42,SMALL(IF("Página Web"='03.Muestra'!$D$8:$D$42,ROW('03.Muestra'!$F$8:$F$42)-MIN(ROW('03.Muestra'!$D$8:$D$42))+1,""),ROW()-132)),"")</f>
        <v>https://www.comunidad.madrid/transparencia/informacion-institucional/planes-programas/plan-auditorias-centros-y-servicios-sanitarios-gestion</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https://www.comunidad.madrid/transparencia/contacto</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https://www.comunidad.madrid/transparencia/buscar?t=</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https://www.comunidad.madrid/transparencia/aviso-legal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Privacidad</v>
      </c>
      <c r="C151" s="85" t="str" cm="1">
        <f t="array" ref="C151">IFERROR(INDEX('03.Muestra'!$F$8:$F$42,SMALL(IF("Página Web"='03.Muestra'!$D$8:$D$42,ROW('03.Muestra'!$F$8:$F$42)-MIN(ROW('03.Muestra'!$D$8:$D$42))+1,""),ROW()-132)),"")</f>
        <v>https://www.comunidad.madrid/transparencia/privacidad</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https://www.comunidad.madrid/transparencia/declaracion-accesibilidad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Reunión con Ayuntamiento de Brunete</v>
      </c>
      <c r="C172" s="85" t="str" cm="1">
        <f t="array" ref="C172">IFERROR(INDEX('03.Muestra'!$F$8:$F$42,SMALL(IF("Página Web"='03.Muestra'!$D$8:$D$42,ROW('03.Muestra'!$F$8:$F$42)-MIN(ROW('03.Muestra'!$D$8:$D$42))+1,""),ROW()-170)),"")</f>
        <v>https://www.comunidad.madrid/transparencia/agenda/reunion-ayuntamiento-brunete-16</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Rafael García González</v>
      </c>
      <c r="C173" s="85" t="str" cm="1">
        <f t="array" ref="C173">IFERROR(INDEX('03.Muestra'!$F$8:$F$42,SMALL(IF("Página Web"='03.Muestra'!$D$8:$D$42,ROW('03.Muestra'!$F$8:$F$42)-MIN(ROW('03.Muestra'!$D$8:$D$42))+1,""),ROW()-170)),"")</f>
        <v>https://www.comunidad.madrid/transparencia/persona/rafael-garcia-gonzalez-2</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 quién aplica la ley</v>
      </c>
      <c r="C174" s="85" t="str" cm="1">
        <f t="array" ref="C174">IFERROR(INDEX('03.Muestra'!$F$8:$F$42,SMALL(IF("Página Web"='03.Muestra'!$D$8:$D$42,ROW('03.Muestra'!$F$8:$F$42)-MIN(ROW('03.Muestra'!$D$8:$D$42))+1,""),ROW()-170)),"")</f>
        <v>https://www.comunidad.madrid/transparencia/quien-aplica-ley</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Las instituciones y su funcionamiento</v>
      </c>
      <c r="C175" s="85" t="str" cm="1">
        <f t="array" ref="C175">IFERROR(INDEX('03.Muestra'!$F$8:$F$42,SMALL(IF("Página Web"='03.Muestra'!$D$8:$D$42,ROW('03.Muestra'!$F$8:$F$42)-MIN(ROW('03.Muestra'!$D$8:$D$42))+1,""),ROW()-170)),"")</f>
        <v>https://www.comunidad.madrid/transparencia/instituciones-y-su-funcionamiento</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Evaluando la transparencia</v>
      </c>
      <c r="C176" s="85" t="str" cm="1">
        <f t="array" ref="C176">IFERROR(INDEX('03.Muestra'!$F$8:$F$42,SMALL(IF("Página Web"='03.Muestra'!$D$8:$D$42,ROW('03.Muestra'!$F$8:$F$42)-MIN(ROW('03.Muestra'!$D$8:$D$42))+1,""),ROW()-170)),"")</f>
        <v>https://www.comunidad.madrid/transparencia/evaluando-transparencia</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Organización</v>
      </c>
      <c r="C177" s="85" t="str" cm="1">
        <f t="array" ref="C177">IFERROR(INDEX('03.Muestra'!$F$8:$F$42,SMALL(IF("Página Web"='03.Muestra'!$D$8:$D$42,ROW('03.Muestra'!$F$8:$F$42)-MIN(ROW('03.Muestra'!$D$8:$D$42))+1,""),ROW()-170)),"")</f>
        <v>https://www.comunidad.madrid/transparencia/organizacion-recursos/organizacion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Información del alto cargo</v>
      </c>
      <c r="C178" s="85" t="str" cm="1">
        <f t="array" ref="C178">IFERROR(INDEX('03.Muestra'!$F$8:$F$42,SMALL(IF("Página Web"='03.Muestra'!$D$8:$D$42,ROW('03.Muestra'!$F$8:$F$42)-MIN(ROW('03.Muestra'!$D$8:$D$42))+1,""),ROW()-170)),"")</f>
        <v>https://www.comunidad.madrid/transparencia/Informaci%C3%B3n-del-alto-cargo</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Cartas  de servicios</v>
      </c>
      <c r="C179" s="85" t="str" cm="1">
        <f t="array" ref="C179">IFERROR(INDEX('03.Muestra'!$F$8:$F$42,SMALL(IF("Página Web"='03.Muestra'!$D$8:$D$42,ROW('03.Muestra'!$F$8:$F$42)-MIN(ROW('03.Muestra'!$D$8:$D$42))+1,""),ROW()-170)),"")</f>
        <v>https://www.comunidad.madrid/transparencia/servicios-procedimientos/cartas-servicios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Solicitar información pública</v>
      </c>
      <c r="C180" s="85" t="str" cm="1">
        <f t="array" ref="C180">IFERROR(INDEX('03.Muestra'!$F$8:$F$42,SMALL(IF("Página Web"='03.Muestra'!$D$8:$D$42,ROW('03.Muestra'!$F$8:$F$42)-MIN(ROW('03.Muestra'!$D$8:$D$42))+1,""),ROW()-170)),"")</f>
        <v>https://www.comunidad.madrid/transparencia/derecho-acceso-informacion-publica</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Presupuestos</v>
      </c>
      <c r="C181" s="85" t="str" cm="1">
        <f t="array" ref="C181">IFERROR(INDEX('03.Muestra'!$F$8:$F$42,SMALL(IF("Página Web"='03.Muestra'!$D$8:$D$42,ROW('03.Muestra'!$F$8:$F$42)-MIN(ROW('03.Muestra'!$D$8:$D$42))+1,""),ROW()-170)),"")</f>
        <v>https://www.comunidad.madrid/transparencia/presupuestos</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Contratos</v>
      </c>
      <c r="C182" s="85" t="str" cm="1">
        <f t="array" ref="C182">IFERROR(INDEX('03.Muestra'!$F$8:$F$42,SMALL(IF("Página Web"='03.Muestra'!$D$8:$D$42,ROW('03.Muestra'!$F$8:$F$42)-MIN(ROW('03.Muestra'!$D$8:$D$42))+1,""),ROW()-170)),"")</f>
        <v>https://www.comunidad.madrid/transparencia/contratos</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Consulta pública</v>
      </c>
      <c r="C183" s="85" t="str" cm="1">
        <f t="array" ref="C183">IFERROR(INDEX('03.Muestra'!$F$8:$F$42,SMALL(IF("Página Web"='03.Muestra'!$D$8:$D$42,ROW('03.Muestra'!$F$8:$F$42)-MIN(ROW('03.Muestra'!$D$8:$D$42))+1,""),ROW()-170)),"")</f>
        <v>https://www.comunidad.madrid/transparencia/normativa-planificacion/consulta-publica</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Planes y programas</v>
      </c>
      <c r="C184" s="85" t="str" cm="1">
        <f t="array" ref="C184">IFERROR(INDEX('03.Muestra'!$F$8:$F$42,SMALL(IF("Página Web"='03.Muestra'!$D$8:$D$42,ROW('03.Muestra'!$F$8:$F$42)-MIN(ROW('03.Muestra'!$D$8:$D$42))+1,""),ROW()-170)),"")</f>
        <v>https://www.comunidad.madrid/transparencia/normativa-planificacion/planes-programas</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Plan de Auditorias de Centros y Servicios Sanitarios de Gestión Indirecta 2015-2016</v>
      </c>
      <c r="C185" s="85" t="str" cm="1">
        <f t="array" ref="C185">IFERROR(INDEX('03.Muestra'!$F$8:$F$42,SMALL(IF("Página Web"='03.Muestra'!$D$8:$D$42,ROW('03.Muestra'!$F$8:$F$42)-MIN(ROW('03.Muestra'!$D$8:$D$42))+1,""),ROW()-170)),"")</f>
        <v>https://www.comunidad.madrid/transparencia/informacion-institucional/planes-programas/plan-auditorias-centros-y-servicios-sanitarios-gestion</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https://www.comunidad.madrid/transparencia/contacto</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https://www.comunidad.madrid/transparencia/buscar?t=</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https://www.comunidad.madrid/transparencia/aviso-legal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Privacidad</v>
      </c>
      <c r="C189" s="85" t="str" cm="1">
        <f t="array" ref="C189">IFERROR(INDEX('03.Muestra'!$F$8:$F$42,SMALL(IF("Página Web"='03.Muestra'!$D$8:$D$42,ROW('03.Muestra'!$F$8:$F$42)-MIN(ROW('03.Muestra'!$D$8:$D$42))+1,""),ROW()-170)),"")</f>
        <v>https://www.comunidad.madrid/transparencia/privacidad</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https://www.comunidad.madrid/transparencia/declaracion-accesibilidad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Reunión con Ayuntamiento de Brunete</v>
      </c>
      <c r="C210" s="85" t="str" cm="1">
        <f t="array" ref="C210">IFERROR(INDEX('03.Muestra'!$F$8:$F$42,SMALL(IF("Página Web"='03.Muestra'!$D$8:$D$42,ROW('03.Muestra'!$F$8:$F$42)-MIN(ROW('03.Muestra'!$D$8:$D$42))+1,""),ROW()-208)),"")</f>
        <v>https://www.comunidad.madrid/transparencia/agenda/reunion-ayuntamiento-brunete-16</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17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Rafael García González</v>
      </c>
      <c r="C211" s="85" t="str" cm="1">
        <f t="array" ref="C211">IFERROR(INDEX('03.Muestra'!$F$8:$F$42,SMALL(IF("Página Web"='03.Muestra'!$D$8:$D$42,ROW('03.Muestra'!$F$8:$F$42)-MIN(ROW('03.Muestra'!$D$8:$D$42))+1,""),ROW()-208)),"")</f>
        <v>https://www.comunidad.madrid/transparencia/persona/rafael-garcia-gonzalez-2</v>
      </c>
      <c r="D211" s="99" t="s">
        <v>91</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 quién aplica la ley</v>
      </c>
      <c r="C212" s="85" t="str" cm="1">
        <f t="array" ref="C212">IFERROR(INDEX('03.Muestra'!$F$8:$F$42,SMALL(IF("Página Web"='03.Muestra'!$D$8:$D$42,ROW('03.Muestra'!$F$8:$F$42)-MIN(ROW('03.Muestra'!$D$8:$D$42))+1,""),ROW()-208)),"")</f>
        <v>https://www.comunidad.madrid/transparencia/quien-aplica-ley</v>
      </c>
      <c r="D212" s="99" t="s">
        <v>91</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Las instituciones y su funcionamiento</v>
      </c>
      <c r="C213" s="85" t="str" cm="1">
        <f t="array" ref="C213">IFERROR(INDEX('03.Muestra'!$F$8:$F$42,SMALL(IF("Página Web"='03.Muestra'!$D$8:$D$42,ROW('03.Muestra'!$F$8:$F$42)-MIN(ROW('03.Muestra'!$D$8:$D$42))+1,""),ROW()-208)),"")</f>
        <v>https://www.comunidad.madrid/transparencia/instituciones-y-su-funcionamiento</v>
      </c>
      <c r="D213" s="99" t="s">
        <v>91</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Evaluando la transparencia</v>
      </c>
      <c r="C214" s="85" t="str" cm="1">
        <f t="array" ref="C214">IFERROR(INDEX('03.Muestra'!$F$8:$F$42,SMALL(IF("Página Web"='03.Muestra'!$D$8:$D$42,ROW('03.Muestra'!$F$8:$F$42)-MIN(ROW('03.Muestra'!$D$8:$D$42))+1,""),ROW()-208)),"")</f>
        <v>https://www.comunidad.madrid/transparencia/evaluando-transparencia</v>
      </c>
      <c r="D214" s="99" t="s">
        <v>91</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Organización</v>
      </c>
      <c r="C215" s="85" t="str" cm="1">
        <f t="array" ref="C215">IFERROR(INDEX('03.Muestra'!$F$8:$F$42,SMALL(IF("Página Web"='03.Muestra'!$D$8:$D$42,ROW('03.Muestra'!$F$8:$F$42)-MIN(ROW('03.Muestra'!$D$8:$D$42))+1,""),ROW()-208)),"")</f>
        <v>https://www.comunidad.madrid/transparencia/organizacion-recursos/organizacion</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Información del alto cargo</v>
      </c>
      <c r="C216" s="85" t="str" cm="1">
        <f t="array" ref="C216">IFERROR(INDEX('03.Muestra'!$F$8:$F$42,SMALL(IF("Página Web"='03.Muestra'!$D$8:$D$42,ROW('03.Muestra'!$F$8:$F$42)-MIN(ROW('03.Muestra'!$D$8:$D$42))+1,""),ROW()-208)),"")</f>
        <v>https://www.comunidad.madrid/transparencia/Informaci%C3%B3n-del-alto-cargo</v>
      </c>
      <c r="D216" s="99" t="s">
        <v>91</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Cartas  de servicios</v>
      </c>
      <c r="C217" s="85" t="str" cm="1">
        <f t="array" ref="C217">IFERROR(INDEX('03.Muestra'!$F$8:$F$42,SMALL(IF("Página Web"='03.Muestra'!$D$8:$D$42,ROW('03.Muestra'!$F$8:$F$42)-MIN(ROW('03.Muestra'!$D$8:$D$42))+1,""),ROW()-208)),"")</f>
        <v>https://www.comunidad.madrid/transparencia/servicios-procedimientos/cartas-servicios</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Solicitar información pública</v>
      </c>
      <c r="C218" s="85" t="str" cm="1">
        <f t="array" ref="C218">IFERROR(INDEX('03.Muestra'!$F$8:$F$42,SMALL(IF("Página Web"='03.Muestra'!$D$8:$D$42,ROW('03.Muestra'!$F$8:$F$42)-MIN(ROW('03.Muestra'!$D$8:$D$42))+1,""),ROW()-208)),"")</f>
        <v>https://www.comunidad.madrid/transparencia/derecho-acceso-informacion-publica</v>
      </c>
      <c r="D218" s="99" t="s">
        <v>91</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Presupuestos</v>
      </c>
      <c r="C219" s="85" t="str" cm="1">
        <f t="array" ref="C219">IFERROR(INDEX('03.Muestra'!$F$8:$F$42,SMALL(IF("Página Web"='03.Muestra'!$D$8:$D$42,ROW('03.Muestra'!$F$8:$F$42)-MIN(ROW('03.Muestra'!$D$8:$D$42))+1,""),ROW()-208)),"")</f>
        <v>https://www.comunidad.madrid/transparencia/presupuestos</v>
      </c>
      <c r="D219" s="99" t="s">
        <v>91</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Contratos</v>
      </c>
      <c r="C220" s="85" t="str" cm="1">
        <f t="array" ref="C220">IFERROR(INDEX('03.Muestra'!$F$8:$F$42,SMALL(IF("Página Web"='03.Muestra'!$D$8:$D$42,ROW('03.Muestra'!$F$8:$F$42)-MIN(ROW('03.Muestra'!$D$8:$D$42))+1,""),ROW()-208)),"")</f>
        <v>https://www.comunidad.madrid/transparencia/contratos</v>
      </c>
      <c r="D220" s="99" t="s">
        <v>91</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Consulta pública</v>
      </c>
      <c r="C221" s="85" t="str" cm="1">
        <f t="array" ref="C221">IFERROR(INDEX('03.Muestra'!$F$8:$F$42,SMALL(IF("Página Web"='03.Muestra'!$D$8:$D$42,ROW('03.Muestra'!$F$8:$F$42)-MIN(ROW('03.Muestra'!$D$8:$D$42))+1,""),ROW()-208)),"")</f>
        <v>https://www.comunidad.madrid/transparencia/normativa-planificacion/consulta-publica</v>
      </c>
      <c r="D221" s="99" t="s">
        <v>91</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Planes y programas</v>
      </c>
      <c r="C222" s="85" t="str" cm="1">
        <f t="array" ref="C222">IFERROR(INDEX('03.Muestra'!$F$8:$F$42,SMALL(IF("Página Web"='03.Muestra'!$D$8:$D$42,ROW('03.Muestra'!$F$8:$F$42)-MIN(ROW('03.Muestra'!$D$8:$D$42))+1,""),ROW()-208)),"")</f>
        <v>https://www.comunidad.madrid/transparencia/normativa-planificacion/planes-programas</v>
      </c>
      <c r="D222" s="99" t="s">
        <v>91</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Plan de Auditorias de Centros y Servicios Sanitarios de Gestión Indirecta 2015-2016</v>
      </c>
      <c r="C223" s="85" t="str" cm="1">
        <f t="array" ref="C223">IFERROR(INDEX('03.Muestra'!$F$8:$F$42,SMALL(IF("Página Web"='03.Muestra'!$D$8:$D$42,ROW('03.Muestra'!$F$8:$F$42)-MIN(ROW('03.Muestra'!$D$8:$D$42))+1,""),ROW()-208)),"")</f>
        <v>https://www.comunidad.madrid/transparencia/informacion-institucional/planes-programas/plan-auditorias-centros-y-servicios-sanitarios-gestion</v>
      </c>
      <c r="D223" s="99" t="s">
        <v>91</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https://www.comunidad.madrid/transparencia/contacto</v>
      </c>
      <c r="D224" s="99" t="s">
        <v>91</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https://www.comunidad.madrid/transparencia/buscar?t=</v>
      </c>
      <c r="D225" s="99" t="s">
        <v>91</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https://www.comunidad.madrid/transparencia/aviso-legal</v>
      </c>
      <c r="D226" s="99" t="s">
        <v>91</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Privacidad</v>
      </c>
      <c r="C227" s="85" t="str" cm="1">
        <f t="array" ref="C227">IFERROR(INDEX('03.Muestra'!$F$8:$F$42,SMALL(IF("Página Web"='03.Muestra'!$D$8:$D$42,ROW('03.Muestra'!$F$8:$F$42)-MIN(ROW('03.Muestra'!$D$8:$D$42))+1,""),ROW()-208)),"")</f>
        <v>https://www.comunidad.madrid/transparencia/privacidad</v>
      </c>
      <c r="D227" s="99" t="s">
        <v>91</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https://www.comunidad.madrid/transparencia/declaracion-accesibilidad</v>
      </c>
      <c r="D228" s="99" t="s">
        <v>93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Reunión con Ayuntamiento de Brunete</v>
      </c>
      <c r="C248" s="85" t="str" cm="1">
        <f t="array" ref="C248">IFERROR(INDEX('03.Muestra'!$F$8:$F$42,SMALL(IF("Página Web"='03.Muestra'!$D$8:$D$42,ROW('03.Muestra'!$F$8:$F$42)-MIN(ROW('03.Muestra'!$D$8:$D$42))+1,""),ROW()-246)),"")</f>
        <v>https://www.comunidad.madrid/transparencia/agenda/reunion-ayuntamiento-brunete-16</v>
      </c>
      <c r="D248" s="99" t="s">
        <v>91</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6</v>
      </c>
      <c r="J248" s="91">
        <f ca="1">COUNTIF($D247:INDIRECT("$D" &amp;  SUM(ROW()-1,'03.Muestra'!$D$45)-1),J247)</f>
        <v>14</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Rafael García González</v>
      </c>
      <c r="C249" s="85" t="str" cm="1">
        <f t="array" ref="C249">IFERROR(INDEX('03.Muestra'!$F$8:$F$42,SMALL(IF("Página Web"='03.Muestra'!$D$8:$D$42,ROW('03.Muestra'!$F$8:$F$42)-MIN(ROW('03.Muestra'!$D$8:$D$42))+1,""),ROW()-246)),"")</f>
        <v>https://www.comunidad.madrid/transparencia/persona/rafael-garcia-gonzalez-2</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 quién aplica la ley</v>
      </c>
      <c r="C250" s="85" t="str" cm="1">
        <f t="array" ref="C250">IFERROR(INDEX('03.Muestra'!$F$8:$F$42,SMALL(IF("Página Web"='03.Muestra'!$D$8:$D$42,ROW('03.Muestra'!$F$8:$F$42)-MIN(ROW('03.Muestra'!$D$8:$D$42))+1,""),ROW()-246)),"")</f>
        <v>https://www.comunidad.madrid/transparencia/quien-aplica-ley</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Las instituciones y su funcionamiento</v>
      </c>
      <c r="C251" s="85" t="str" cm="1">
        <f t="array" ref="C251">IFERROR(INDEX('03.Muestra'!$F$8:$F$42,SMALL(IF("Página Web"='03.Muestra'!$D$8:$D$42,ROW('03.Muestra'!$F$8:$F$42)-MIN(ROW('03.Muestra'!$D$8:$D$42))+1,""),ROW()-246)),"")</f>
        <v>https://www.comunidad.madrid/transparencia/instituciones-y-su-funcionamiento</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Evaluando la transparencia</v>
      </c>
      <c r="C252" s="85" t="str" cm="1">
        <f t="array" ref="C252">IFERROR(INDEX('03.Muestra'!$F$8:$F$42,SMALL(IF("Página Web"='03.Muestra'!$D$8:$D$42,ROW('03.Muestra'!$F$8:$F$42)-MIN(ROW('03.Muestra'!$D$8:$D$42))+1,""),ROW()-246)),"")</f>
        <v>https://www.comunidad.madrid/transparencia/evaluando-transparencia</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Organización</v>
      </c>
      <c r="C253" s="85" t="str" cm="1">
        <f t="array" ref="C253">IFERROR(INDEX('03.Muestra'!$F$8:$F$42,SMALL(IF("Página Web"='03.Muestra'!$D$8:$D$42,ROW('03.Muestra'!$F$8:$F$42)-MIN(ROW('03.Muestra'!$D$8:$D$42))+1,""),ROW()-246)),"")</f>
        <v>https://www.comunidad.madrid/transparencia/organizacion-recursos/organizacion</v>
      </c>
      <c r="D253" s="99" t="s">
        <v>91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Información del alto cargo</v>
      </c>
      <c r="C254" s="85" t="str" cm="1">
        <f t="array" ref="C254">IFERROR(INDEX('03.Muestra'!$F$8:$F$42,SMALL(IF("Página Web"='03.Muestra'!$D$8:$D$42,ROW('03.Muestra'!$F$8:$F$42)-MIN(ROW('03.Muestra'!$D$8:$D$42))+1,""),ROW()-246)),"")</f>
        <v>https://www.comunidad.madrid/transparencia/Informaci%C3%B3n-del-alto-cargo</v>
      </c>
      <c r="D254" s="99" t="s">
        <v>91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Cartas  de servicios</v>
      </c>
      <c r="C255" s="85" t="str" cm="1">
        <f t="array" ref="C255">IFERROR(INDEX('03.Muestra'!$F$8:$F$42,SMALL(IF("Página Web"='03.Muestra'!$D$8:$D$42,ROW('03.Muestra'!$F$8:$F$42)-MIN(ROW('03.Muestra'!$D$8:$D$42))+1,""),ROW()-246)),"")</f>
        <v>https://www.comunidad.madrid/transparencia/servicios-procedimientos/cartas-servicios</v>
      </c>
      <c r="D255" s="99" t="s">
        <v>91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Solicitar información pública</v>
      </c>
      <c r="C256" s="85" t="str" cm="1">
        <f t="array" ref="C256">IFERROR(INDEX('03.Muestra'!$F$8:$F$42,SMALL(IF("Página Web"='03.Muestra'!$D$8:$D$42,ROW('03.Muestra'!$F$8:$F$42)-MIN(ROW('03.Muestra'!$D$8:$D$42))+1,""),ROW()-246)),"")</f>
        <v>https://www.comunidad.madrid/transparencia/derecho-acceso-informacion-publica</v>
      </c>
      <c r="D256" s="99" t="s">
        <v>91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Presupuestos</v>
      </c>
      <c r="C257" s="85" t="str" cm="1">
        <f t="array" ref="C257">IFERROR(INDEX('03.Muestra'!$F$8:$F$42,SMALL(IF("Página Web"='03.Muestra'!$D$8:$D$42,ROW('03.Muestra'!$F$8:$F$42)-MIN(ROW('03.Muestra'!$D$8:$D$42))+1,""),ROW()-246)),"")</f>
        <v>https://www.comunidad.madrid/transparencia/presupuestos</v>
      </c>
      <c r="D257" s="99" t="s">
        <v>91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Contratos</v>
      </c>
      <c r="C258" s="85" t="str" cm="1">
        <f t="array" ref="C258">IFERROR(INDEX('03.Muestra'!$F$8:$F$42,SMALL(IF("Página Web"='03.Muestra'!$D$8:$D$42,ROW('03.Muestra'!$F$8:$F$42)-MIN(ROW('03.Muestra'!$D$8:$D$42))+1,""),ROW()-246)),"")</f>
        <v>https://www.comunidad.madrid/transparencia/contratos</v>
      </c>
      <c r="D258" s="99" t="s">
        <v>91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Consulta pública</v>
      </c>
      <c r="C259" s="85" t="str" cm="1">
        <f t="array" ref="C259">IFERROR(INDEX('03.Muestra'!$F$8:$F$42,SMALL(IF("Página Web"='03.Muestra'!$D$8:$D$42,ROW('03.Muestra'!$F$8:$F$42)-MIN(ROW('03.Muestra'!$D$8:$D$42))+1,""),ROW()-246)),"")</f>
        <v>https://www.comunidad.madrid/transparencia/normativa-planificacion/consulta-publica</v>
      </c>
      <c r="D259" s="99" t="s">
        <v>91</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Planes y programas</v>
      </c>
      <c r="C260" s="85" t="str" cm="1">
        <f t="array" ref="C260">IFERROR(INDEX('03.Muestra'!$F$8:$F$42,SMALL(IF("Página Web"='03.Muestra'!$D$8:$D$42,ROW('03.Muestra'!$F$8:$F$42)-MIN(ROW('03.Muestra'!$D$8:$D$42))+1,""),ROW()-246)),"")</f>
        <v>https://www.comunidad.madrid/transparencia/normativa-planificacion/planes-programas</v>
      </c>
      <c r="D260" s="99" t="s">
        <v>91</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Plan de Auditorias de Centros y Servicios Sanitarios de Gestión Indirecta 2015-2016</v>
      </c>
      <c r="C261" s="85" t="str" cm="1">
        <f t="array" ref="C261">IFERROR(INDEX('03.Muestra'!$F$8:$F$42,SMALL(IF("Página Web"='03.Muestra'!$D$8:$D$42,ROW('03.Muestra'!$F$8:$F$42)-MIN(ROW('03.Muestra'!$D$8:$D$42))+1,""),ROW()-246)),"")</f>
        <v>https://www.comunidad.madrid/transparencia/informacion-institucional/planes-programas/plan-auditorias-centros-y-servicios-sanitarios-gestion</v>
      </c>
      <c r="D261" s="99" t="s">
        <v>91</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https://www.comunidad.madrid/transparencia/contacto</v>
      </c>
      <c r="D262" s="99" t="s">
        <v>91</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https://www.comunidad.madrid/transparencia/buscar?t=</v>
      </c>
      <c r="D263" s="99" t="s">
        <v>91</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https://www.comunidad.madrid/transparencia/aviso-legal</v>
      </c>
      <c r="D264" s="99" t="s">
        <v>93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Privacidad</v>
      </c>
      <c r="C265" s="85" t="str" cm="1">
        <f t="array" ref="C265">IFERROR(INDEX('03.Muestra'!$F$8:$F$42,SMALL(IF("Página Web"='03.Muestra'!$D$8:$D$42,ROW('03.Muestra'!$F$8:$F$42)-MIN(ROW('03.Muestra'!$D$8:$D$42))+1,""),ROW()-246)),"")</f>
        <v>https://www.comunidad.madrid/transparencia/privacidad</v>
      </c>
      <c r="D265" s="99" t="s">
        <v>91</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https://www.comunidad.madrid/transparencia/declaracion-accesibilidad</v>
      </c>
      <c r="D266" s="99" t="s">
        <v>91</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Reunión con Ayuntamiento de Brunete</v>
      </c>
      <c r="C286" s="85" t="str" cm="1">
        <f t="array" ref="C286">IFERROR(INDEX('03.Muestra'!$F$8:$F$42,SMALL(IF("Página Web"='03.Muestra'!$D$8:$D$42,ROW('03.Muestra'!$F$8:$F$42)-MIN(ROW('03.Muestra'!$D$8:$D$42))+1,""),ROW()-284)),"")</f>
        <v>https://www.comunidad.madrid/transparencia/agenda/reunion-ayuntamiento-brunete-16</v>
      </c>
      <c r="D286" s="99" t="s">
        <v>91</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5</v>
      </c>
      <c r="J286" s="91">
        <f ca="1">COUNTIF($D285:INDIRECT("$D" &amp;  SUM(ROW()-1,'03.Muestra'!$D$45)-1),J285)</f>
        <v>15</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Rafael García González</v>
      </c>
      <c r="C287" s="85" t="str" cm="1">
        <f t="array" ref="C287">IFERROR(INDEX('03.Muestra'!$F$8:$F$42,SMALL(IF("Página Web"='03.Muestra'!$D$8:$D$42,ROW('03.Muestra'!$F$8:$F$42)-MIN(ROW('03.Muestra'!$D$8:$D$42))+1,""),ROW()-284)),"")</f>
        <v>https://www.comunidad.madrid/transparencia/persona/rafael-garcia-gonzalez-2</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 quién aplica la ley</v>
      </c>
      <c r="C288" s="85" t="str" cm="1">
        <f t="array" ref="C288">IFERROR(INDEX('03.Muestra'!$F$8:$F$42,SMALL(IF("Página Web"='03.Muestra'!$D$8:$D$42,ROW('03.Muestra'!$F$8:$F$42)-MIN(ROW('03.Muestra'!$D$8:$D$42))+1,""),ROW()-284)),"")</f>
        <v>https://www.comunidad.madrid/transparencia/quien-aplica-ley</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Las instituciones y su funcionamiento</v>
      </c>
      <c r="C289" s="85" t="str" cm="1">
        <f t="array" ref="C289">IFERROR(INDEX('03.Muestra'!$F$8:$F$42,SMALL(IF("Página Web"='03.Muestra'!$D$8:$D$42,ROW('03.Muestra'!$F$8:$F$42)-MIN(ROW('03.Muestra'!$D$8:$D$42))+1,""),ROW()-284)),"")</f>
        <v>https://www.comunidad.madrid/transparencia/instituciones-y-su-funcionamiento</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Evaluando la transparencia</v>
      </c>
      <c r="C290" s="85" t="str" cm="1">
        <f t="array" ref="C290">IFERROR(INDEX('03.Muestra'!$F$8:$F$42,SMALL(IF("Página Web"='03.Muestra'!$D$8:$D$42,ROW('03.Muestra'!$F$8:$F$42)-MIN(ROW('03.Muestra'!$D$8:$D$42))+1,""),ROW()-284)),"")</f>
        <v>https://www.comunidad.madrid/transparencia/evaluando-transparencia</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Organización</v>
      </c>
      <c r="C291" s="85" t="str" cm="1">
        <f t="array" ref="C291">IFERROR(INDEX('03.Muestra'!$F$8:$F$42,SMALL(IF("Página Web"='03.Muestra'!$D$8:$D$42,ROW('03.Muestra'!$F$8:$F$42)-MIN(ROW('03.Muestra'!$D$8:$D$42))+1,""),ROW()-284)),"")</f>
        <v>https://www.comunidad.madrid/transparencia/organizacion-recursos/organizacion</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Información del alto cargo</v>
      </c>
      <c r="C292" s="85" t="str" cm="1">
        <f t="array" ref="C292">IFERROR(INDEX('03.Muestra'!$F$8:$F$42,SMALL(IF("Página Web"='03.Muestra'!$D$8:$D$42,ROW('03.Muestra'!$F$8:$F$42)-MIN(ROW('03.Muestra'!$D$8:$D$42))+1,""),ROW()-284)),"")</f>
        <v>https://www.comunidad.madrid/transparencia/Informaci%C3%B3n-del-alto-cargo</v>
      </c>
      <c r="D292" s="99" t="s">
        <v>91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Cartas  de servicios</v>
      </c>
      <c r="C293" s="85" t="str" cm="1">
        <f t="array" ref="C293">IFERROR(INDEX('03.Muestra'!$F$8:$F$42,SMALL(IF("Página Web"='03.Muestra'!$D$8:$D$42,ROW('03.Muestra'!$F$8:$F$42)-MIN(ROW('03.Muestra'!$D$8:$D$42))+1,""),ROW()-284)),"")</f>
        <v>https://www.comunidad.madrid/transparencia/servicios-procedimientos/cartas-servicios</v>
      </c>
      <c r="D293" s="99" t="s">
        <v>91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Solicitar información pública</v>
      </c>
      <c r="C294" s="85" t="str" cm="1">
        <f t="array" ref="C294">IFERROR(INDEX('03.Muestra'!$F$8:$F$42,SMALL(IF("Página Web"='03.Muestra'!$D$8:$D$42,ROW('03.Muestra'!$F$8:$F$42)-MIN(ROW('03.Muestra'!$D$8:$D$42))+1,""),ROW()-284)),"")</f>
        <v>https://www.comunidad.madrid/transparencia/derecho-acceso-informacion-publica</v>
      </c>
      <c r="D294" s="99" t="s">
        <v>91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Presupuestos</v>
      </c>
      <c r="C295" s="85" t="str" cm="1">
        <f t="array" ref="C295">IFERROR(INDEX('03.Muestra'!$F$8:$F$42,SMALL(IF("Página Web"='03.Muestra'!$D$8:$D$42,ROW('03.Muestra'!$F$8:$F$42)-MIN(ROW('03.Muestra'!$D$8:$D$42))+1,""),ROW()-284)),"")</f>
        <v>https://www.comunidad.madrid/transparencia/presupuestos</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Contratos</v>
      </c>
      <c r="C296" s="85" t="str" cm="1">
        <f t="array" ref="C296">IFERROR(INDEX('03.Muestra'!$F$8:$F$42,SMALL(IF("Página Web"='03.Muestra'!$D$8:$D$42,ROW('03.Muestra'!$F$8:$F$42)-MIN(ROW('03.Muestra'!$D$8:$D$42))+1,""),ROW()-284)),"")</f>
        <v>https://www.comunidad.madrid/transparencia/contratos</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Consulta pública</v>
      </c>
      <c r="C297" s="85" t="str" cm="1">
        <f t="array" ref="C297">IFERROR(INDEX('03.Muestra'!$F$8:$F$42,SMALL(IF("Página Web"='03.Muestra'!$D$8:$D$42,ROW('03.Muestra'!$F$8:$F$42)-MIN(ROW('03.Muestra'!$D$8:$D$42))+1,""),ROW()-284)),"")</f>
        <v>https://www.comunidad.madrid/transparencia/normativa-planificacion/consulta-publica</v>
      </c>
      <c r="D297" s="99" t="s">
        <v>93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Planes y programas</v>
      </c>
      <c r="C298" s="85" t="str" cm="1">
        <f t="array" ref="C298">IFERROR(INDEX('03.Muestra'!$F$8:$F$42,SMALL(IF("Página Web"='03.Muestra'!$D$8:$D$42,ROW('03.Muestra'!$F$8:$F$42)-MIN(ROW('03.Muestra'!$D$8:$D$42))+1,""),ROW()-284)),"")</f>
        <v>https://www.comunidad.madrid/transparencia/normativa-planificacion/planes-programas</v>
      </c>
      <c r="D298" s="99" t="s">
        <v>93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Plan de Auditorias de Centros y Servicios Sanitarios de Gestión Indirecta 2015-2016</v>
      </c>
      <c r="C299" s="85" t="str" cm="1">
        <f t="array" ref="C299">IFERROR(INDEX('03.Muestra'!$F$8:$F$42,SMALL(IF("Página Web"='03.Muestra'!$D$8:$D$42,ROW('03.Muestra'!$F$8:$F$42)-MIN(ROW('03.Muestra'!$D$8:$D$42))+1,""),ROW()-284)),"")</f>
        <v>https://www.comunidad.madrid/transparencia/informacion-institucional/planes-programas/plan-auditorias-centros-y-servicios-sanitarios-gestion</v>
      </c>
      <c r="D299" s="99" t="s">
        <v>91</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https://www.comunidad.madrid/transparencia/contacto</v>
      </c>
      <c r="D300" s="99" t="s">
        <v>91</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https://www.comunidad.madrid/transparencia/buscar?t=</v>
      </c>
      <c r="D301" s="99" t="s">
        <v>93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https://www.comunidad.madrid/transparencia/aviso-legal</v>
      </c>
      <c r="D302" s="99" t="s">
        <v>91</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Privacidad</v>
      </c>
      <c r="C303" s="85" t="str" cm="1">
        <f t="array" ref="C303">IFERROR(INDEX('03.Muestra'!$F$8:$F$42,SMALL(IF("Página Web"='03.Muestra'!$D$8:$D$42,ROW('03.Muestra'!$F$8:$F$42)-MIN(ROW('03.Muestra'!$D$8:$D$42))+1,""),ROW()-284)),"")</f>
        <v>https://www.comunidad.madrid/transparencia/privacidad</v>
      </c>
      <c r="D303" s="99" t="s">
        <v>91</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https://www.comunidad.madrid/transparencia/declaracion-accesibilidad</v>
      </c>
      <c r="D304" s="99" t="s">
        <v>91</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93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Reunión con Ayuntamiento de Brunete</v>
      </c>
      <c r="C324" s="85" t="str" cm="1">
        <f t="array" ref="C324">IFERROR(INDEX('03.Muestra'!$F$8:$F$42,SMALL(IF("Página Web"='03.Muestra'!$D$8:$D$42,ROW('03.Muestra'!$F$8:$F$42)-MIN(ROW('03.Muestra'!$D$8:$D$42))+1,""),ROW()-322)),"")</f>
        <v>https://www.comunidad.madrid/transparencia/agenda/reunion-ayuntamiento-brunete-16</v>
      </c>
      <c r="D324" s="99" t="s">
        <v>93</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Rafael García González</v>
      </c>
      <c r="C325" s="85" t="str" cm="1">
        <f t="array" ref="C325">IFERROR(INDEX('03.Muestra'!$F$8:$F$42,SMALL(IF("Página Web"='03.Muestra'!$D$8:$D$42,ROW('03.Muestra'!$F$8:$F$42)-MIN(ROW('03.Muestra'!$D$8:$D$42))+1,""),ROW()-322)),"")</f>
        <v>https://www.comunidad.madrid/transparencia/persona/rafael-garcia-gonzalez-2</v>
      </c>
      <c r="D325" s="99" t="s">
        <v>93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 quién aplica la ley</v>
      </c>
      <c r="C326" s="85" t="str" cm="1">
        <f t="array" ref="C326">IFERROR(INDEX('03.Muestra'!$F$8:$F$42,SMALL(IF("Página Web"='03.Muestra'!$D$8:$D$42,ROW('03.Muestra'!$F$8:$F$42)-MIN(ROW('03.Muestra'!$D$8:$D$42))+1,""),ROW()-322)),"")</f>
        <v>https://www.comunidad.madrid/transparencia/quien-aplica-ley</v>
      </c>
      <c r="D326" s="99" t="s">
        <v>93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Las instituciones y su funcionamiento</v>
      </c>
      <c r="C327" s="85" t="str" cm="1">
        <f t="array" ref="C327">IFERROR(INDEX('03.Muestra'!$F$8:$F$42,SMALL(IF("Página Web"='03.Muestra'!$D$8:$D$42,ROW('03.Muestra'!$F$8:$F$42)-MIN(ROW('03.Muestra'!$D$8:$D$42))+1,""),ROW()-322)),"")</f>
        <v>https://www.comunidad.madrid/transparencia/instituciones-y-su-funcionamiento</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Evaluando la transparencia</v>
      </c>
      <c r="C328" s="85" t="str" cm="1">
        <f t="array" ref="C328">IFERROR(INDEX('03.Muestra'!$F$8:$F$42,SMALL(IF("Página Web"='03.Muestra'!$D$8:$D$42,ROW('03.Muestra'!$F$8:$F$42)-MIN(ROW('03.Muestra'!$D$8:$D$42))+1,""),ROW()-322)),"")</f>
        <v>https://www.comunidad.madrid/transparencia/evaluando-transparencia</v>
      </c>
      <c r="D328" s="99" t="s">
        <v>93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Organización</v>
      </c>
      <c r="C329" s="85" t="str" cm="1">
        <f t="array" ref="C329">IFERROR(INDEX('03.Muestra'!$F$8:$F$42,SMALL(IF("Página Web"='03.Muestra'!$D$8:$D$42,ROW('03.Muestra'!$F$8:$F$42)-MIN(ROW('03.Muestra'!$D$8:$D$42))+1,""),ROW()-322)),"")</f>
        <v>https://www.comunidad.madrid/transparencia/organizacion-recursos/organizacion</v>
      </c>
      <c r="D329" s="99" t="s">
        <v>93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Información del alto cargo</v>
      </c>
      <c r="C330" s="85" t="str" cm="1">
        <f t="array" ref="C330">IFERROR(INDEX('03.Muestra'!$F$8:$F$42,SMALL(IF("Página Web"='03.Muestra'!$D$8:$D$42,ROW('03.Muestra'!$F$8:$F$42)-MIN(ROW('03.Muestra'!$D$8:$D$42))+1,""),ROW()-322)),"")</f>
        <v>https://www.comunidad.madrid/transparencia/Informaci%C3%B3n-del-alto-cargo</v>
      </c>
      <c r="D330" s="99" t="s">
        <v>93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Cartas  de servicios</v>
      </c>
      <c r="C331" s="85" t="str" cm="1">
        <f t="array" ref="C331">IFERROR(INDEX('03.Muestra'!$F$8:$F$42,SMALL(IF("Página Web"='03.Muestra'!$D$8:$D$42,ROW('03.Muestra'!$F$8:$F$42)-MIN(ROW('03.Muestra'!$D$8:$D$42))+1,""),ROW()-322)),"")</f>
        <v>https://www.comunidad.madrid/transparencia/servicios-procedimientos/cartas-servicios</v>
      </c>
      <c r="D331" s="99" t="s">
        <v>93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Solicitar información pública</v>
      </c>
      <c r="C332" s="85" t="str" cm="1">
        <f t="array" ref="C332">IFERROR(INDEX('03.Muestra'!$F$8:$F$42,SMALL(IF("Página Web"='03.Muestra'!$D$8:$D$42,ROW('03.Muestra'!$F$8:$F$42)-MIN(ROW('03.Muestra'!$D$8:$D$42))+1,""),ROW()-322)),"")</f>
        <v>https://www.comunidad.madrid/transparencia/derecho-acceso-informacion-publica</v>
      </c>
      <c r="D332" s="99" t="s">
        <v>93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Presupuestos</v>
      </c>
      <c r="C333" s="85" t="str" cm="1">
        <f t="array" ref="C333">IFERROR(INDEX('03.Muestra'!$F$8:$F$42,SMALL(IF("Página Web"='03.Muestra'!$D$8:$D$42,ROW('03.Muestra'!$F$8:$F$42)-MIN(ROW('03.Muestra'!$D$8:$D$42))+1,""),ROW()-322)),"")</f>
        <v>https://www.comunidad.madrid/transparencia/presupuestos</v>
      </c>
      <c r="D333" s="99" t="s">
        <v>93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Contratos</v>
      </c>
      <c r="C334" s="85" t="str" cm="1">
        <f t="array" ref="C334">IFERROR(INDEX('03.Muestra'!$F$8:$F$42,SMALL(IF("Página Web"='03.Muestra'!$D$8:$D$42,ROW('03.Muestra'!$F$8:$F$42)-MIN(ROW('03.Muestra'!$D$8:$D$42))+1,""),ROW()-322)),"")</f>
        <v>https://www.comunidad.madrid/transparencia/contratos</v>
      </c>
      <c r="D334" s="99" t="s">
        <v>93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Consulta pública</v>
      </c>
      <c r="C335" s="85" t="str" cm="1">
        <f t="array" ref="C335">IFERROR(INDEX('03.Muestra'!$F$8:$F$42,SMALL(IF("Página Web"='03.Muestra'!$D$8:$D$42,ROW('03.Muestra'!$F$8:$F$42)-MIN(ROW('03.Muestra'!$D$8:$D$42))+1,""),ROW()-322)),"")</f>
        <v>https://www.comunidad.madrid/transparencia/normativa-planificacion/consulta-publica</v>
      </c>
      <c r="D335" s="99" t="s">
        <v>93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Planes y programas</v>
      </c>
      <c r="C336" s="85" t="str" cm="1">
        <f t="array" ref="C336">IFERROR(INDEX('03.Muestra'!$F$8:$F$42,SMALL(IF("Página Web"='03.Muestra'!$D$8:$D$42,ROW('03.Muestra'!$F$8:$F$42)-MIN(ROW('03.Muestra'!$D$8:$D$42))+1,""),ROW()-322)),"")</f>
        <v>https://www.comunidad.madrid/transparencia/normativa-planificacion/planes-programas</v>
      </c>
      <c r="D336" s="99" t="s">
        <v>93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Plan de Auditorias de Centros y Servicios Sanitarios de Gestión Indirecta 2015-2016</v>
      </c>
      <c r="C337" s="85" t="str" cm="1">
        <f t="array" ref="C337">IFERROR(INDEX('03.Muestra'!$F$8:$F$42,SMALL(IF("Página Web"='03.Muestra'!$D$8:$D$42,ROW('03.Muestra'!$F$8:$F$42)-MIN(ROW('03.Muestra'!$D$8:$D$42))+1,""),ROW()-322)),"")</f>
        <v>https://www.comunidad.madrid/transparencia/informacion-institucional/planes-programas/plan-auditorias-centros-y-servicios-sanitarios-gestion</v>
      </c>
      <c r="D337" s="99" t="s">
        <v>93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https://www.comunidad.madrid/transparencia/contacto</v>
      </c>
      <c r="D338" s="99" t="s">
        <v>93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https://www.comunidad.madrid/transparencia/buscar?t=</v>
      </c>
      <c r="D339" s="99" t="s">
        <v>93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https://www.comunidad.madrid/transparencia/aviso-legal</v>
      </c>
      <c r="D340" s="99" t="s">
        <v>93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Privacidad</v>
      </c>
      <c r="C341" s="85" t="str" cm="1">
        <f t="array" ref="C341">IFERROR(INDEX('03.Muestra'!$F$8:$F$42,SMALL(IF("Página Web"='03.Muestra'!$D$8:$D$42,ROW('03.Muestra'!$F$8:$F$42)-MIN(ROW('03.Muestra'!$D$8:$D$42))+1,""),ROW()-322)),"")</f>
        <v>https://www.comunidad.madrid/transparencia/privacidad</v>
      </c>
      <c r="D341" s="99" t="s">
        <v>93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https://www.comunidad.madrid/transparencia/declaracion-accesibilidad</v>
      </c>
      <c r="D342" s="99" t="s">
        <v>93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Reunión con Ayuntamiento de Brunete</v>
      </c>
      <c r="C362" s="85" t="str" cm="1">
        <f t="array" ref="C362">IFERROR(INDEX('03.Muestra'!$F$8:$F$42,SMALL(IF("Página Web"='03.Muestra'!$D$8:$D$42,ROW('03.Muestra'!$F$8:$F$42)-MIN(ROW('03.Muestra'!$D$8:$D$42))+1,""),ROW()-360)),"")</f>
        <v>https://www.comunidad.madrid/transparencia/agenda/reunion-ayuntamiento-brunete-16</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Rafael García González</v>
      </c>
      <c r="C363" s="85" t="str" cm="1">
        <f t="array" ref="C363">IFERROR(INDEX('03.Muestra'!$F$8:$F$42,SMALL(IF("Página Web"='03.Muestra'!$D$8:$D$42,ROW('03.Muestra'!$F$8:$F$42)-MIN(ROW('03.Muestra'!$D$8:$D$42))+1,""),ROW()-360)),"")</f>
        <v>https://www.comunidad.madrid/transparencia/persona/rafael-garcia-gonzalez-2</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 quién aplica la ley</v>
      </c>
      <c r="C364" s="85" t="str" cm="1">
        <f t="array" ref="C364">IFERROR(INDEX('03.Muestra'!$F$8:$F$42,SMALL(IF("Página Web"='03.Muestra'!$D$8:$D$42,ROW('03.Muestra'!$F$8:$F$42)-MIN(ROW('03.Muestra'!$D$8:$D$42))+1,""),ROW()-360)),"")</f>
        <v>https://www.comunidad.madrid/transparencia/quien-aplica-ley</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Las instituciones y su funcionamiento</v>
      </c>
      <c r="C365" s="85" t="str" cm="1">
        <f t="array" ref="C365">IFERROR(INDEX('03.Muestra'!$F$8:$F$42,SMALL(IF("Página Web"='03.Muestra'!$D$8:$D$42,ROW('03.Muestra'!$F$8:$F$42)-MIN(ROW('03.Muestra'!$D$8:$D$42))+1,""),ROW()-360)),"")</f>
        <v>https://www.comunidad.madrid/transparencia/instituciones-y-su-funcionamiento</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Evaluando la transparencia</v>
      </c>
      <c r="C366" s="85" t="str" cm="1">
        <f t="array" ref="C366">IFERROR(INDEX('03.Muestra'!$F$8:$F$42,SMALL(IF("Página Web"='03.Muestra'!$D$8:$D$42,ROW('03.Muestra'!$F$8:$F$42)-MIN(ROW('03.Muestra'!$D$8:$D$42))+1,""),ROW()-360)),"")</f>
        <v>https://www.comunidad.madrid/transparencia/evaluando-transparencia</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Organización</v>
      </c>
      <c r="C367" s="85" t="str" cm="1">
        <f t="array" ref="C367">IFERROR(INDEX('03.Muestra'!$F$8:$F$42,SMALL(IF("Página Web"='03.Muestra'!$D$8:$D$42,ROW('03.Muestra'!$F$8:$F$42)-MIN(ROW('03.Muestra'!$D$8:$D$42))+1,""),ROW()-360)),"")</f>
        <v>https://www.comunidad.madrid/transparencia/organizacion-recursos/organizacion</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Información del alto cargo</v>
      </c>
      <c r="C368" s="85" t="str" cm="1">
        <f t="array" ref="C368">IFERROR(INDEX('03.Muestra'!$F$8:$F$42,SMALL(IF("Página Web"='03.Muestra'!$D$8:$D$42,ROW('03.Muestra'!$F$8:$F$42)-MIN(ROW('03.Muestra'!$D$8:$D$42))+1,""),ROW()-360)),"")</f>
        <v>https://www.comunidad.madrid/transparencia/Informaci%C3%B3n-del-alto-cargo</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Cartas  de servicios</v>
      </c>
      <c r="C369" s="85" t="str" cm="1">
        <f t="array" ref="C369">IFERROR(INDEX('03.Muestra'!$F$8:$F$42,SMALL(IF("Página Web"='03.Muestra'!$D$8:$D$42,ROW('03.Muestra'!$F$8:$F$42)-MIN(ROW('03.Muestra'!$D$8:$D$42))+1,""),ROW()-360)),"")</f>
        <v>https://www.comunidad.madrid/transparencia/servicios-procedimientos/cartas-servicios</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Solicitar información pública</v>
      </c>
      <c r="C370" s="85" t="str" cm="1">
        <f t="array" ref="C370">IFERROR(INDEX('03.Muestra'!$F$8:$F$42,SMALL(IF("Página Web"='03.Muestra'!$D$8:$D$42,ROW('03.Muestra'!$F$8:$F$42)-MIN(ROW('03.Muestra'!$D$8:$D$42))+1,""),ROW()-360)),"")</f>
        <v>https://www.comunidad.madrid/transparencia/derecho-acceso-informacion-publica</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Presupuestos</v>
      </c>
      <c r="C371" s="85" t="str" cm="1">
        <f t="array" ref="C371">IFERROR(INDEX('03.Muestra'!$F$8:$F$42,SMALL(IF("Página Web"='03.Muestra'!$D$8:$D$42,ROW('03.Muestra'!$F$8:$F$42)-MIN(ROW('03.Muestra'!$D$8:$D$42))+1,""),ROW()-360)),"")</f>
        <v>https://www.comunidad.madrid/transparencia/presupuestos</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Contratos</v>
      </c>
      <c r="C372" s="85" t="str" cm="1">
        <f t="array" ref="C372">IFERROR(INDEX('03.Muestra'!$F$8:$F$42,SMALL(IF("Página Web"='03.Muestra'!$D$8:$D$42,ROW('03.Muestra'!$F$8:$F$42)-MIN(ROW('03.Muestra'!$D$8:$D$42))+1,""),ROW()-360)),"")</f>
        <v>https://www.comunidad.madrid/transparencia/contratos</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Consulta pública</v>
      </c>
      <c r="C373" s="85" t="str" cm="1">
        <f t="array" ref="C373">IFERROR(INDEX('03.Muestra'!$F$8:$F$42,SMALL(IF("Página Web"='03.Muestra'!$D$8:$D$42,ROW('03.Muestra'!$F$8:$F$42)-MIN(ROW('03.Muestra'!$D$8:$D$42))+1,""),ROW()-360)),"")</f>
        <v>https://www.comunidad.madrid/transparencia/normativa-planificacion/consulta-publica</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Planes y programas</v>
      </c>
      <c r="C374" s="85" t="str" cm="1">
        <f t="array" ref="C374">IFERROR(INDEX('03.Muestra'!$F$8:$F$42,SMALL(IF("Página Web"='03.Muestra'!$D$8:$D$42,ROW('03.Muestra'!$F$8:$F$42)-MIN(ROW('03.Muestra'!$D$8:$D$42))+1,""),ROW()-360)),"")</f>
        <v>https://www.comunidad.madrid/transparencia/normativa-planificacion/planes-programas</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Plan de Auditorias de Centros y Servicios Sanitarios de Gestión Indirecta 2015-2016</v>
      </c>
      <c r="C375" s="85" t="str" cm="1">
        <f t="array" ref="C375">IFERROR(INDEX('03.Muestra'!$F$8:$F$42,SMALL(IF("Página Web"='03.Muestra'!$D$8:$D$42,ROW('03.Muestra'!$F$8:$F$42)-MIN(ROW('03.Muestra'!$D$8:$D$42))+1,""),ROW()-360)),"")</f>
        <v>https://www.comunidad.madrid/transparencia/informacion-institucional/planes-programas/plan-auditorias-centros-y-servicios-sanitarios-gestion</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https://www.comunidad.madrid/transparencia/contacto</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https://www.comunidad.madrid/transparencia/buscar?t=</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https://www.comunidad.madrid/transparencia/aviso-legal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Privacidad</v>
      </c>
      <c r="C379" s="85" t="str" cm="1">
        <f t="array" ref="C379">IFERROR(INDEX('03.Muestra'!$F$8:$F$42,SMALL(IF("Página Web"='03.Muestra'!$D$8:$D$42,ROW('03.Muestra'!$F$8:$F$42)-MIN(ROW('03.Muestra'!$D$8:$D$42))+1,""),ROW()-360)),"")</f>
        <v>https://www.comunidad.madrid/transparencia/privacidad</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https://www.comunidad.madrid/transparencia/declaracion-accesibilidad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91</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Reunión con Ayuntamiento de Brunete</v>
      </c>
      <c r="C400" s="85" t="str" cm="1">
        <f t="array" ref="C400">IFERROR(INDEX('03.Muestra'!$F$8:$F$42,SMALL(IF("Página Web"='03.Muestra'!$D$8:$D$42,ROW('03.Muestra'!$F$8:$F$42)-MIN(ROW('03.Muestra'!$D$8:$D$42))+1,""),ROW()-398)),"")</f>
        <v>https://www.comunidad.madrid/transparencia/agenda/reunion-ayuntamiento-brunete-16</v>
      </c>
      <c r="D400" s="99" t="s">
        <v>91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1</v>
      </c>
      <c r="J400" s="91">
        <f ca="1">COUNTIF($D399:INDIRECT("$D" &amp;  SUM(ROW()-1,'03.Muestra'!$D$45)-1),J399)</f>
        <v>19</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Rafael García González</v>
      </c>
      <c r="C401" s="85" t="str" cm="1">
        <f t="array" ref="C401">IFERROR(INDEX('03.Muestra'!$F$8:$F$42,SMALL(IF("Página Web"='03.Muestra'!$D$8:$D$42,ROW('03.Muestra'!$F$8:$F$42)-MIN(ROW('03.Muestra'!$D$8:$D$42))+1,""),ROW()-398)),"")</f>
        <v>https://www.comunidad.madrid/transparencia/persona/rafael-garcia-gonzalez-2</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 quién aplica la ley</v>
      </c>
      <c r="C402" s="85" t="str" cm="1">
        <f t="array" ref="C402">IFERROR(INDEX('03.Muestra'!$F$8:$F$42,SMALL(IF("Página Web"='03.Muestra'!$D$8:$D$42,ROW('03.Muestra'!$F$8:$F$42)-MIN(ROW('03.Muestra'!$D$8:$D$42))+1,""),ROW()-398)),"")</f>
        <v>https://www.comunidad.madrid/transparencia/quien-aplica-ley</v>
      </c>
      <c r="D402" s="99" t="s">
        <v>91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Las instituciones y su funcionamiento</v>
      </c>
      <c r="C403" s="85" t="str" cm="1">
        <f t="array" ref="C403">IFERROR(INDEX('03.Muestra'!$F$8:$F$42,SMALL(IF("Página Web"='03.Muestra'!$D$8:$D$42,ROW('03.Muestra'!$F$8:$F$42)-MIN(ROW('03.Muestra'!$D$8:$D$42))+1,""),ROW()-398)),"")</f>
        <v>https://www.comunidad.madrid/transparencia/instituciones-y-su-funcionamiento</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Evaluando la transparencia</v>
      </c>
      <c r="C404" s="85" t="str" cm="1">
        <f t="array" ref="C404">IFERROR(INDEX('03.Muestra'!$F$8:$F$42,SMALL(IF("Página Web"='03.Muestra'!$D$8:$D$42,ROW('03.Muestra'!$F$8:$F$42)-MIN(ROW('03.Muestra'!$D$8:$D$42))+1,""),ROW()-398)),"")</f>
        <v>https://www.comunidad.madrid/transparencia/evaluando-transparencia</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Organización</v>
      </c>
      <c r="C405" s="85" t="str" cm="1">
        <f t="array" ref="C405">IFERROR(INDEX('03.Muestra'!$F$8:$F$42,SMALL(IF("Página Web"='03.Muestra'!$D$8:$D$42,ROW('03.Muestra'!$F$8:$F$42)-MIN(ROW('03.Muestra'!$D$8:$D$42))+1,""),ROW()-398)),"")</f>
        <v>https://www.comunidad.madrid/transparencia/organizacion-recursos/organizacion</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Información del alto cargo</v>
      </c>
      <c r="C406" s="85" t="str" cm="1">
        <f t="array" ref="C406">IFERROR(INDEX('03.Muestra'!$F$8:$F$42,SMALL(IF("Página Web"='03.Muestra'!$D$8:$D$42,ROW('03.Muestra'!$F$8:$F$42)-MIN(ROW('03.Muestra'!$D$8:$D$42))+1,""),ROW()-398)),"")</f>
        <v>https://www.comunidad.madrid/transparencia/Informaci%C3%B3n-del-alto-cargo</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Cartas  de servicios</v>
      </c>
      <c r="C407" s="85" t="str" cm="1">
        <f t="array" ref="C407">IFERROR(INDEX('03.Muestra'!$F$8:$F$42,SMALL(IF("Página Web"='03.Muestra'!$D$8:$D$42,ROW('03.Muestra'!$F$8:$F$42)-MIN(ROW('03.Muestra'!$D$8:$D$42))+1,""),ROW()-398)),"")</f>
        <v>https://www.comunidad.madrid/transparencia/servicios-procedimientos/cartas-servicios</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Solicitar información pública</v>
      </c>
      <c r="C408" s="85" t="str" cm="1">
        <f t="array" ref="C408">IFERROR(INDEX('03.Muestra'!$F$8:$F$42,SMALL(IF("Página Web"='03.Muestra'!$D$8:$D$42,ROW('03.Muestra'!$F$8:$F$42)-MIN(ROW('03.Muestra'!$D$8:$D$42))+1,""),ROW()-398)),"")</f>
        <v>https://www.comunidad.madrid/transparencia/derecho-acceso-informacion-publica</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Presupuestos</v>
      </c>
      <c r="C409" s="85" t="str" cm="1">
        <f t="array" ref="C409">IFERROR(INDEX('03.Muestra'!$F$8:$F$42,SMALL(IF("Página Web"='03.Muestra'!$D$8:$D$42,ROW('03.Muestra'!$F$8:$F$42)-MIN(ROW('03.Muestra'!$D$8:$D$42))+1,""),ROW()-398)),"")</f>
        <v>https://www.comunidad.madrid/transparencia/presupuestos</v>
      </c>
      <c r="D409" s="99" t="s">
        <v>91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Contratos</v>
      </c>
      <c r="C410" s="85" t="str" cm="1">
        <f t="array" ref="C410">IFERROR(INDEX('03.Muestra'!$F$8:$F$42,SMALL(IF("Página Web"='03.Muestra'!$D$8:$D$42,ROW('03.Muestra'!$F$8:$F$42)-MIN(ROW('03.Muestra'!$D$8:$D$42))+1,""),ROW()-398)),"")</f>
        <v>https://www.comunidad.madrid/transparencia/contratos</v>
      </c>
      <c r="D410" s="99" t="s">
        <v>91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Consulta pública</v>
      </c>
      <c r="C411" s="85" t="str" cm="1">
        <f t="array" ref="C411">IFERROR(INDEX('03.Muestra'!$F$8:$F$42,SMALL(IF("Página Web"='03.Muestra'!$D$8:$D$42,ROW('03.Muestra'!$F$8:$F$42)-MIN(ROW('03.Muestra'!$D$8:$D$42))+1,""),ROW()-398)),"")</f>
        <v>https://www.comunidad.madrid/transparencia/normativa-planificacion/consulta-publica</v>
      </c>
      <c r="D411" s="99" t="s">
        <v>91</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Planes y programas</v>
      </c>
      <c r="C412" s="85" t="str" cm="1">
        <f t="array" ref="C412">IFERROR(INDEX('03.Muestra'!$F$8:$F$42,SMALL(IF("Página Web"='03.Muestra'!$D$8:$D$42,ROW('03.Muestra'!$F$8:$F$42)-MIN(ROW('03.Muestra'!$D$8:$D$42))+1,""),ROW()-398)),"")</f>
        <v>https://www.comunidad.madrid/transparencia/normativa-planificacion/planes-programas</v>
      </c>
      <c r="D412" s="99" t="s">
        <v>91</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Plan de Auditorias de Centros y Servicios Sanitarios de Gestión Indirecta 2015-2016</v>
      </c>
      <c r="C413" s="85" t="str" cm="1">
        <f t="array" ref="C413">IFERROR(INDEX('03.Muestra'!$F$8:$F$42,SMALL(IF("Página Web"='03.Muestra'!$D$8:$D$42,ROW('03.Muestra'!$F$8:$F$42)-MIN(ROW('03.Muestra'!$D$8:$D$42))+1,""),ROW()-398)),"")</f>
        <v>https://www.comunidad.madrid/transparencia/informacion-institucional/planes-programas/plan-auditorias-centros-y-servicios-sanitarios-gestion</v>
      </c>
      <c r="D413" s="99" t="s">
        <v>91</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https://www.comunidad.madrid/transparencia/contacto</v>
      </c>
      <c r="D414" s="99" t="s">
        <v>91</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https://www.comunidad.madrid/transparencia/buscar?t=</v>
      </c>
      <c r="D415" s="99" t="s">
        <v>91</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https://www.comunidad.madrid/transparencia/aviso-legal</v>
      </c>
      <c r="D416" s="99" t="s">
        <v>91</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Privacidad</v>
      </c>
      <c r="C417" s="85" t="str" cm="1">
        <f t="array" ref="C417">IFERROR(INDEX('03.Muestra'!$F$8:$F$42,SMALL(IF("Página Web"='03.Muestra'!$D$8:$D$42,ROW('03.Muestra'!$F$8:$F$42)-MIN(ROW('03.Muestra'!$D$8:$D$42))+1,""),ROW()-398)),"")</f>
        <v>https://www.comunidad.madrid/transparencia/privacidad</v>
      </c>
      <c r="D417" s="99" t="s">
        <v>91</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https://www.comunidad.madrid/transparencia/declaracion-accesibilidad</v>
      </c>
      <c r="D418" s="99" t="s">
        <v>91</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Reunión con Ayuntamiento de Brunete</v>
      </c>
      <c r="C438" s="85" t="str" cm="1">
        <f t="array" ref="C438">IFERROR(INDEX('03.Muestra'!$F$8:$F$42,SMALL(IF("Página Web"='03.Muestra'!$D$8:$D$42,ROW('03.Muestra'!$F$8:$F$42)-MIN(ROW('03.Muestra'!$D$8:$D$42))+1,""),ROW()-436)),"")</f>
        <v>https://www.comunidad.madrid/transparencia/agenda/reunion-ayuntamiento-brunete-16</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Rafael García González</v>
      </c>
      <c r="C439" s="85" t="str" cm="1">
        <f t="array" ref="C439">IFERROR(INDEX('03.Muestra'!$F$8:$F$42,SMALL(IF("Página Web"='03.Muestra'!$D$8:$D$42,ROW('03.Muestra'!$F$8:$F$42)-MIN(ROW('03.Muestra'!$D$8:$D$42))+1,""),ROW()-436)),"")</f>
        <v>https://www.comunidad.madrid/transparencia/persona/rafael-garcia-gonzalez-2</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 quién aplica la ley</v>
      </c>
      <c r="C440" s="85" t="str" cm="1">
        <f t="array" ref="C440">IFERROR(INDEX('03.Muestra'!$F$8:$F$42,SMALL(IF("Página Web"='03.Muestra'!$D$8:$D$42,ROW('03.Muestra'!$F$8:$F$42)-MIN(ROW('03.Muestra'!$D$8:$D$42))+1,""),ROW()-436)),"")</f>
        <v>https://www.comunidad.madrid/transparencia/quien-aplica-ley</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Las instituciones y su funcionamiento</v>
      </c>
      <c r="C441" s="85" t="str" cm="1">
        <f t="array" ref="C441">IFERROR(INDEX('03.Muestra'!$F$8:$F$42,SMALL(IF("Página Web"='03.Muestra'!$D$8:$D$42,ROW('03.Muestra'!$F$8:$F$42)-MIN(ROW('03.Muestra'!$D$8:$D$42))+1,""),ROW()-436)),"")</f>
        <v>https://www.comunidad.madrid/transparencia/instituciones-y-su-funcionamiento</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Evaluando la transparencia</v>
      </c>
      <c r="C442" s="85" t="str" cm="1">
        <f t="array" ref="C442">IFERROR(INDEX('03.Muestra'!$F$8:$F$42,SMALL(IF("Página Web"='03.Muestra'!$D$8:$D$42,ROW('03.Muestra'!$F$8:$F$42)-MIN(ROW('03.Muestra'!$D$8:$D$42))+1,""),ROW()-436)),"")</f>
        <v>https://www.comunidad.madrid/transparencia/evaluando-transparencia</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Organización</v>
      </c>
      <c r="C443" s="85" t="str" cm="1">
        <f t="array" ref="C443">IFERROR(INDEX('03.Muestra'!$F$8:$F$42,SMALL(IF("Página Web"='03.Muestra'!$D$8:$D$42,ROW('03.Muestra'!$F$8:$F$42)-MIN(ROW('03.Muestra'!$D$8:$D$42))+1,""),ROW()-436)),"")</f>
        <v>https://www.comunidad.madrid/transparencia/organizacion-recursos/organizacion</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Información del alto cargo</v>
      </c>
      <c r="C444" s="85" t="str" cm="1">
        <f t="array" ref="C444">IFERROR(INDEX('03.Muestra'!$F$8:$F$42,SMALL(IF("Página Web"='03.Muestra'!$D$8:$D$42,ROW('03.Muestra'!$F$8:$F$42)-MIN(ROW('03.Muestra'!$D$8:$D$42))+1,""),ROW()-436)),"")</f>
        <v>https://www.comunidad.madrid/transparencia/Informaci%C3%B3n-del-alto-cargo</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Cartas  de servicios</v>
      </c>
      <c r="C445" s="85" t="str" cm="1">
        <f t="array" ref="C445">IFERROR(INDEX('03.Muestra'!$F$8:$F$42,SMALL(IF("Página Web"='03.Muestra'!$D$8:$D$42,ROW('03.Muestra'!$F$8:$F$42)-MIN(ROW('03.Muestra'!$D$8:$D$42))+1,""),ROW()-436)),"")</f>
        <v>https://www.comunidad.madrid/transparencia/servicios-procedimientos/cartas-servicios</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Solicitar información pública</v>
      </c>
      <c r="C446" s="85" t="str" cm="1">
        <f t="array" ref="C446">IFERROR(INDEX('03.Muestra'!$F$8:$F$42,SMALL(IF("Página Web"='03.Muestra'!$D$8:$D$42,ROW('03.Muestra'!$F$8:$F$42)-MIN(ROW('03.Muestra'!$D$8:$D$42))+1,""),ROW()-436)),"")</f>
        <v>https://www.comunidad.madrid/transparencia/derecho-acceso-informacion-publica</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Presupuestos</v>
      </c>
      <c r="C447" s="85" t="str" cm="1">
        <f t="array" ref="C447">IFERROR(INDEX('03.Muestra'!$F$8:$F$42,SMALL(IF("Página Web"='03.Muestra'!$D$8:$D$42,ROW('03.Muestra'!$F$8:$F$42)-MIN(ROW('03.Muestra'!$D$8:$D$42))+1,""),ROW()-436)),"")</f>
        <v>https://www.comunidad.madrid/transparencia/presupuestos</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Contratos</v>
      </c>
      <c r="C448" s="85" t="str" cm="1">
        <f t="array" ref="C448">IFERROR(INDEX('03.Muestra'!$F$8:$F$42,SMALL(IF("Página Web"='03.Muestra'!$D$8:$D$42,ROW('03.Muestra'!$F$8:$F$42)-MIN(ROW('03.Muestra'!$D$8:$D$42))+1,""),ROW()-436)),"")</f>
        <v>https://www.comunidad.madrid/transparencia/contratos</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Consulta pública</v>
      </c>
      <c r="C449" s="85" t="str" cm="1">
        <f t="array" ref="C449">IFERROR(INDEX('03.Muestra'!$F$8:$F$42,SMALL(IF("Página Web"='03.Muestra'!$D$8:$D$42,ROW('03.Muestra'!$F$8:$F$42)-MIN(ROW('03.Muestra'!$D$8:$D$42))+1,""),ROW()-436)),"")</f>
        <v>https://www.comunidad.madrid/transparencia/normativa-planificacion/consulta-publica</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Planes y programas</v>
      </c>
      <c r="C450" s="85" t="str" cm="1">
        <f t="array" ref="C450">IFERROR(INDEX('03.Muestra'!$F$8:$F$42,SMALL(IF("Página Web"='03.Muestra'!$D$8:$D$42,ROW('03.Muestra'!$F$8:$F$42)-MIN(ROW('03.Muestra'!$D$8:$D$42))+1,""),ROW()-436)),"")</f>
        <v>https://www.comunidad.madrid/transparencia/normativa-planificacion/planes-programas</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Plan de Auditorias de Centros y Servicios Sanitarios de Gestión Indirecta 2015-2016</v>
      </c>
      <c r="C451" s="85" t="str" cm="1">
        <f t="array" ref="C451">IFERROR(INDEX('03.Muestra'!$F$8:$F$42,SMALL(IF("Página Web"='03.Muestra'!$D$8:$D$42,ROW('03.Muestra'!$F$8:$F$42)-MIN(ROW('03.Muestra'!$D$8:$D$42))+1,""),ROW()-436)),"")</f>
        <v>https://www.comunidad.madrid/transparencia/informacion-institucional/planes-programas/plan-auditorias-centros-y-servicios-sanitarios-gestion</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https://www.comunidad.madrid/transparencia/contacto</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https://www.comunidad.madrid/transparencia/buscar?t=</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https://www.comunidad.madrid/transparencia/aviso-legal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Privacidad</v>
      </c>
      <c r="C455" s="85" t="str" cm="1">
        <f t="array" ref="C455">IFERROR(INDEX('03.Muestra'!$F$8:$F$42,SMALL(IF("Página Web"='03.Muestra'!$D$8:$D$42,ROW('03.Muestra'!$F$8:$F$42)-MIN(ROW('03.Muestra'!$D$8:$D$42))+1,""),ROW()-436)),"")</f>
        <v>https://www.comunidad.madrid/transparencia/privacidad</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https://www.comunidad.madrid/transparencia/declaracion-accesibilidad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Reunión con Ayuntamiento de Brunete</v>
      </c>
      <c r="C476" s="85" t="str" cm="1">
        <f t="array" ref="C476">IFERROR(INDEX('03.Muestra'!$F$8:$F$42,SMALL(IF("Página Web"='03.Muestra'!$D$8:$D$42,ROW('03.Muestra'!$F$8:$F$42)-MIN(ROW('03.Muestra'!$D$8:$D$42))+1,""),ROW()-474)),"")</f>
        <v>https://www.comunidad.madrid/transparencia/agenda/reunion-ayuntamiento-brunete-16</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Rafael García González</v>
      </c>
      <c r="C477" s="85" t="str" cm="1">
        <f t="array" ref="C477">IFERROR(INDEX('03.Muestra'!$F$8:$F$42,SMALL(IF("Página Web"='03.Muestra'!$D$8:$D$42,ROW('03.Muestra'!$F$8:$F$42)-MIN(ROW('03.Muestra'!$D$8:$D$42))+1,""),ROW()-474)),"")</f>
        <v>https://www.comunidad.madrid/transparencia/persona/rafael-garcia-gonzalez-2</v>
      </c>
      <c r="D477" s="99" t="s">
        <v>93</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 quién aplica la ley</v>
      </c>
      <c r="C478" s="85" t="str" cm="1">
        <f t="array" ref="C478">IFERROR(INDEX('03.Muestra'!$F$8:$F$42,SMALL(IF("Página Web"='03.Muestra'!$D$8:$D$42,ROW('03.Muestra'!$F$8:$F$42)-MIN(ROW('03.Muestra'!$D$8:$D$42))+1,""),ROW()-474)),"")</f>
        <v>https://www.comunidad.madrid/transparencia/quien-aplica-ley</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Las instituciones y su funcionamiento</v>
      </c>
      <c r="C479" s="85" t="str" cm="1">
        <f t="array" ref="C479">IFERROR(INDEX('03.Muestra'!$F$8:$F$42,SMALL(IF("Página Web"='03.Muestra'!$D$8:$D$42,ROW('03.Muestra'!$F$8:$F$42)-MIN(ROW('03.Muestra'!$D$8:$D$42))+1,""),ROW()-474)),"")</f>
        <v>https://www.comunidad.madrid/transparencia/instituciones-y-su-funcionamiento</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Evaluando la transparencia</v>
      </c>
      <c r="C480" s="85" t="str" cm="1">
        <f t="array" ref="C480">IFERROR(INDEX('03.Muestra'!$F$8:$F$42,SMALL(IF("Página Web"='03.Muestra'!$D$8:$D$42,ROW('03.Muestra'!$F$8:$F$42)-MIN(ROW('03.Muestra'!$D$8:$D$42))+1,""),ROW()-474)),"")</f>
        <v>https://www.comunidad.madrid/transparencia/evaluando-transparencia</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Organización</v>
      </c>
      <c r="C481" s="85" t="str" cm="1">
        <f t="array" ref="C481">IFERROR(INDEX('03.Muestra'!$F$8:$F$42,SMALL(IF("Página Web"='03.Muestra'!$D$8:$D$42,ROW('03.Muestra'!$F$8:$F$42)-MIN(ROW('03.Muestra'!$D$8:$D$42))+1,""),ROW()-474)),"")</f>
        <v>https://www.comunidad.madrid/transparencia/organizacion-recursos/organizacion</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Información del alto cargo</v>
      </c>
      <c r="C482" s="85" t="str" cm="1">
        <f t="array" ref="C482">IFERROR(INDEX('03.Muestra'!$F$8:$F$42,SMALL(IF("Página Web"='03.Muestra'!$D$8:$D$42,ROW('03.Muestra'!$F$8:$F$42)-MIN(ROW('03.Muestra'!$D$8:$D$42))+1,""),ROW()-474)),"")</f>
        <v>https://www.comunidad.madrid/transparencia/Informaci%C3%B3n-del-alto-cargo</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Cartas  de servicios</v>
      </c>
      <c r="C483" s="85" t="str" cm="1">
        <f t="array" ref="C483">IFERROR(INDEX('03.Muestra'!$F$8:$F$42,SMALL(IF("Página Web"='03.Muestra'!$D$8:$D$42,ROW('03.Muestra'!$F$8:$F$42)-MIN(ROW('03.Muestra'!$D$8:$D$42))+1,""),ROW()-474)),"")</f>
        <v>https://www.comunidad.madrid/transparencia/servicios-procedimientos/cartas-servicios</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Solicitar información pública</v>
      </c>
      <c r="C484" s="85" t="str" cm="1">
        <f t="array" ref="C484">IFERROR(INDEX('03.Muestra'!$F$8:$F$42,SMALL(IF("Página Web"='03.Muestra'!$D$8:$D$42,ROW('03.Muestra'!$F$8:$F$42)-MIN(ROW('03.Muestra'!$D$8:$D$42))+1,""),ROW()-474)),"")</f>
        <v>https://www.comunidad.madrid/transparencia/derecho-acceso-informacion-publica</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Presupuestos</v>
      </c>
      <c r="C485" s="85" t="str" cm="1">
        <f t="array" ref="C485">IFERROR(INDEX('03.Muestra'!$F$8:$F$42,SMALL(IF("Página Web"='03.Muestra'!$D$8:$D$42,ROW('03.Muestra'!$F$8:$F$42)-MIN(ROW('03.Muestra'!$D$8:$D$42))+1,""),ROW()-474)),"")</f>
        <v>https://www.comunidad.madrid/transparencia/presupuestos</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Contratos</v>
      </c>
      <c r="C486" s="85" t="str" cm="1">
        <f t="array" ref="C486">IFERROR(INDEX('03.Muestra'!$F$8:$F$42,SMALL(IF("Página Web"='03.Muestra'!$D$8:$D$42,ROW('03.Muestra'!$F$8:$F$42)-MIN(ROW('03.Muestra'!$D$8:$D$42))+1,""),ROW()-474)),"")</f>
        <v>https://www.comunidad.madrid/transparencia/contratos</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Consulta pública</v>
      </c>
      <c r="C487" s="85" t="str" cm="1">
        <f t="array" ref="C487">IFERROR(INDEX('03.Muestra'!$F$8:$F$42,SMALL(IF("Página Web"='03.Muestra'!$D$8:$D$42,ROW('03.Muestra'!$F$8:$F$42)-MIN(ROW('03.Muestra'!$D$8:$D$42))+1,""),ROW()-474)),"")</f>
        <v>https://www.comunidad.madrid/transparencia/normativa-planificacion/consulta-publica</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Planes y programas</v>
      </c>
      <c r="C488" s="85" t="str" cm="1">
        <f t="array" ref="C488">IFERROR(INDEX('03.Muestra'!$F$8:$F$42,SMALL(IF("Página Web"='03.Muestra'!$D$8:$D$42,ROW('03.Muestra'!$F$8:$F$42)-MIN(ROW('03.Muestra'!$D$8:$D$42))+1,""),ROW()-474)),"")</f>
        <v>https://www.comunidad.madrid/transparencia/normativa-planificacion/planes-programas</v>
      </c>
      <c r="D488" s="99" t="s">
        <v>91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Plan de Auditorias de Centros y Servicios Sanitarios de Gestión Indirecta 2015-2016</v>
      </c>
      <c r="C489" s="85" t="str" cm="1">
        <f t="array" ref="C489">IFERROR(INDEX('03.Muestra'!$F$8:$F$42,SMALL(IF("Página Web"='03.Muestra'!$D$8:$D$42,ROW('03.Muestra'!$F$8:$F$42)-MIN(ROW('03.Muestra'!$D$8:$D$42))+1,""),ROW()-474)),"")</f>
        <v>https://www.comunidad.madrid/transparencia/informacion-institucional/planes-programas/plan-auditorias-centros-y-servicios-sanitarios-gestion</v>
      </c>
      <c r="D489" s="99" t="s">
        <v>91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https://www.comunidad.madrid/transparencia/contacto</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https://www.comunidad.madrid/transparencia/buscar?t=</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https://www.comunidad.madrid/transparencia/aviso-legal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Privacidad</v>
      </c>
      <c r="C493" s="85" t="str" cm="1">
        <f t="array" ref="C493">IFERROR(INDEX('03.Muestra'!$F$8:$F$42,SMALL(IF("Página Web"='03.Muestra'!$D$8:$D$42,ROW('03.Muestra'!$F$8:$F$42)-MIN(ROW('03.Muestra'!$D$8:$D$42))+1,""),ROW()-474)),"")</f>
        <v>https://www.comunidad.madrid/transparencia/privacidad</v>
      </c>
      <c r="D493" s="99" t="s">
        <v>91</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https://www.comunidad.madrid/transparencia/declaracion-accesibilidad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Reunión con Ayuntamiento de Brunete</v>
      </c>
      <c r="C514" s="85" t="str" cm="1">
        <f t="array" ref="C514">IFERROR(INDEX('03.Muestra'!$F$8:$F$42,SMALL(IF("Página Web"='03.Muestra'!$D$8:$D$42,ROW('03.Muestra'!$F$8:$F$42)-MIN(ROW('03.Muestra'!$D$8:$D$42))+1,""),ROW()-512)),"")</f>
        <v>https://www.comunidad.madrid/transparencia/agenda/reunion-ayuntamiento-brunete-16</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Rafael García González</v>
      </c>
      <c r="C515" s="85" t="str" cm="1">
        <f t="array" ref="C515">IFERROR(INDEX('03.Muestra'!$F$8:$F$42,SMALL(IF("Página Web"='03.Muestra'!$D$8:$D$42,ROW('03.Muestra'!$F$8:$F$42)-MIN(ROW('03.Muestra'!$D$8:$D$42))+1,""),ROW()-512)),"")</f>
        <v>https://www.comunidad.madrid/transparencia/persona/rafael-garcia-gonzalez-2</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 quién aplica la ley</v>
      </c>
      <c r="C516" s="85" t="str" cm="1">
        <f t="array" ref="C516">IFERROR(INDEX('03.Muestra'!$F$8:$F$42,SMALL(IF("Página Web"='03.Muestra'!$D$8:$D$42,ROW('03.Muestra'!$F$8:$F$42)-MIN(ROW('03.Muestra'!$D$8:$D$42))+1,""),ROW()-512)),"")</f>
        <v>https://www.comunidad.madrid/transparencia/quien-aplica-ley</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Las instituciones y su funcionamiento</v>
      </c>
      <c r="C517" s="85" t="str" cm="1">
        <f t="array" ref="C517">IFERROR(INDEX('03.Muestra'!$F$8:$F$42,SMALL(IF("Página Web"='03.Muestra'!$D$8:$D$42,ROW('03.Muestra'!$F$8:$F$42)-MIN(ROW('03.Muestra'!$D$8:$D$42))+1,""),ROW()-512)),"")</f>
        <v>https://www.comunidad.madrid/transparencia/instituciones-y-su-funcionamiento</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Evaluando la transparencia</v>
      </c>
      <c r="C518" s="85" t="str" cm="1">
        <f t="array" ref="C518">IFERROR(INDEX('03.Muestra'!$F$8:$F$42,SMALL(IF("Página Web"='03.Muestra'!$D$8:$D$42,ROW('03.Muestra'!$F$8:$F$42)-MIN(ROW('03.Muestra'!$D$8:$D$42))+1,""),ROW()-512)),"")</f>
        <v>https://www.comunidad.madrid/transparencia/evaluando-transparencia</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Organización</v>
      </c>
      <c r="C519" s="85" t="str" cm="1">
        <f t="array" ref="C519">IFERROR(INDEX('03.Muestra'!$F$8:$F$42,SMALL(IF("Página Web"='03.Muestra'!$D$8:$D$42,ROW('03.Muestra'!$F$8:$F$42)-MIN(ROW('03.Muestra'!$D$8:$D$42))+1,""),ROW()-512)),"")</f>
        <v>https://www.comunidad.madrid/transparencia/organizacion-recursos/organizacion</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Información del alto cargo</v>
      </c>
      <c r="C520" s="85" t="str" cm="1">
        <f t="array" ref="C520">IFERROR(INDEX('03.Muestra'!$F$8:$F$42,SMALL(IF("Página Web"='03.Muestra'!$D$8:$D$42,ROW('03.Muestra'!$F$8:$F$42)-MIN(ROW('03.Muestra'!$D$8:$D$42))+1,""),ROW()-512)),"")</f>
        <v>https://www.comunidad.madrid/transparencia/Informaci%C3%B3n-del-alto-cargo</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Cartas  de servicios</v>
      </c>
      <c r="C521" s="85" t="str" cm="1">
        <f t="array" ref="C521">IFERROR(INDEX('03.Muestra'!$F$8:$F$42,SMALL(IF("Página Web"='03.Muestra'!$D$8:$D$42,ROW('03.Muestra'!$F$8:$F$42)-MIN(ROW('03.Muestra'!$D$8:$D$42))+1,""),ROW()-512)),"")</f>
        <v>https://www.comunidad.madrid/transparencia/servicios-procedimientos/cartas-servicios</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Solicitar información pública</v>
      </c>
      <c r="C522" s="85" t="str" cm="1">
        <f t="array" ref="C522">IFERROR(INDEX('03.Muestra'!$F$8:$F$42,SMALL(IF("Página Web"='03.Muestra'!$D$8:$D$42,ROW('03.Muestra'!$F$8:$F$42)-MIN(ROW('03.Muestra'!$D$8:$D$42))+1,""),ROW()-512)),"")</f>
        <v>https://www.comunidad.madrid/transparencia/derecho-acceso-informacion-publica</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Presupuestos</v>
      </c>
      <c r="C523" s="85" t="str" cm="1">
        <f t="array" ref="C523">IFERROR(INDEX('03.Muestra'!$F$8:$F$42,SMALL(IF("Página Web"='03.Muestra'!$D$8:$D$42,ROW('03.Muestra'!$F$8:$F$42)-MIN(ROW('03.Muestra'!$D$8:$D$42))+1,""),ROW()-512)),"")</f>
        <v>https://www.comunidad.madrid/transparencia/presupuestos</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Contratos</v>
      </c>
      <c r="C524" s="85" t="str" cm="1">
        <f t="array" ref="C524">IFERROR(INDEX('03.Muestra'!$F$8:$F$42,SMALL(IF("Página Web"='03.Muestra'!$D$8:$D$42,ROW('03.Muestra'!$F$8:$F$42)-MIN(ROW('03.Muestra'!$D$8:$D$42))+1,""),ROW()-512)),"")</f>
        <v>https://www.comunidad.madrid/transparencia/contratos</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Consulta pública</v>
      </c>
      <c r="C525" s="85" t="str" cm="1">
        <f t="array" ref="C525">IFERROR(INDEX('03.Muestra'!$F$8:$F$42,SMALL(IF("Página Web"='03.Muestra'!$D$8:$D$42,ROW('03.Muestra'!$F$8:$F$42)-MIN(ROW('03.Muestra'!$D$8:$D$42))+1,""),ROW()-512)),"")</f>
        <v>https://www.comunidad.madrid/transparencia/normativa-planificacion/consulta-publica</v>
      </c>
      <c r="D525" s="99" t="s">
        <v>91</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Planes y programas</v>
      </c>
      <c r="C526" s="85" t="str" cm="1">
        <f t="array" ref="C526">IFERROR(INDEX('03.Muestra'!$F$8:$F$42,SMALL(IF("Página Web"='03.Muestra'!$D$8:$D$42,ROW('03.Muestra'!$F$8:$F$42)-MIN(ROW('03.Muestra'!$D$8:$D$42))+1,""),ROW()-512)),"")</f>
        <v>https://www.comunidad.madrid/transparencia/normativa-planificacion/planes-programas</v>
      </c>
      <c r="D526" s="99" t="s">
        <v>91</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Plan de Auditorias de Centros y Servicios Sanitarios de Gestión Indirecta 2015-2016</v>
      </c>
      <c r="C527" s="85" t="str" cm="1">
        <f t="array" ref="C527">IFERROR(INDEX('03.Muestra'!$F$8:$F$42,SMALL(IF("Página Web"='03.Muestra'!$D$8:$D$42,ROW('03.Muestra'!$F$8:$F$42)-MIN(ROW('03.Muestra'!$D$8:$D$42))+1,""),ROW()-512)),"")</f>
        <v>https://www.comunidad.madrid/transparencia/informacion-institucional/planes-programas/plan-auditorias-centros-y-servicios-sanitarios-gestion</v>
      </c>
      <c r="D527" s="99" t="s">
        <v>91</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https://www.comunidad.madrid/transparencia/contacto</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https://www.comunidad.madrid/transparencia/buscar?t=</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https://www.comunidad.madrid/transparencia/aviso-legal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Privacidad</v>
      </c>
      <c r="C531" s="85" t="str" cm="1">
        <f t="array" ref="C531">IFERROR(INDEX('03.Muestra'!$F$8:$F$42,SMALL(IF("Página Web"='03.Muestra'!$D$8:$D$42,ROW('03.Muestra'!$F$8:$F$42)-MIN(ROW('03.Muestra'!$D$8:$D$42))+1,""),ROW()-512)),"")</f>
        <v>https://www.comunidad.madrid/transparencia/privacidad</v>
      </c>
      <c r="D531" s="99" t="s">
        <v>91</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https://www.comunidad.madrid/transparencia/declaracion-accesibilidad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Reunión con Ayuntamiento de Brunete</v>
      </c>
      <c r="C552" s="85" t="str" cm="1">
        <f t="array" ref="C552">IFERROR(INDEX('03.Muestra'!$F$8:$F$42,SMALL(IF("Página Web"='03.Muestra'!$D$8:$D$42,ROW('03.Muestra'!$F$8:$F$42)-MIN(ROW('03.Muestra'!$D$8:$D$42))+1,""),ROW()-550)),"")</f>
        <v>https://www.comunidad.madrid/transparencia/agenda/reunion-ayuntamiento-brunete-16</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Rafael García González</v>
      </c>
      <c r="C553" s="85" t="str" cm="1">
        <f t="array" ref="C553">IFERROR(INDEX('03.Muestra'!$F$8:$F$42,SMALL(IF("Página Web"='03.Muestra'!$D$8:$D$42,ROW('03.Muestra'!$F$8:$F$42)-MIN(ROW('03.Muestra'!$D$8:$D$42))+1,""),ROW()-550)),"")</f>
        <v>https://www.comunidad.madrid/transparencia/persona/rafael-garcia-gonzalez-2</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 quién aplica la ley</v>
      </c>
      <c r="C554" s="85" t="str" cm="1">
        <f t="array" ref="C554">IFERROR(INDEX('03.Muestra'!$F$8:$F$42,SMALL(IF("Página Web"='03.Muestra'!$D$8:$D$42,ROW('03.Muestra'!$F$8:$F$42)-MIN(ROW('03.Muestra'!$D$8:$D$42))+1,""),ROW()-550)),"")</f>
        <v>https://www.comunidad.madrid/transparencia/quien-aplica-ley</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Las instituciones y su funcionamiento</v>
      </c>
      <c r="C555" s="85" t="str" cm="1">
        <f t="array" ref="C555">IFERROR(INDEX('03.Muestra'!$F$8:$F$42,SMALL(IF("Página Web"='03.Muestra'!$D$8:$D$42,ROW('03.Muestra'!$F$8:$F$42)-MIN(ROW('03.Muestra'!$D$8:$D$42))+1,""),ROW()-550)),"")</f>
        <v>https://www.comunidad.madrid/transparencia/instituciones-y-su-funcionamiento</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Evaluando la transparencia</v>
      </c>
      <c r="C556" s="85" t="str" cm="1">
        <f t="array" ref="C556">IFERROR(INDEX('03.Muestra'!$F$8:$F$42,SMALL(IF("Página Web"='03.Muestra'!$D$8:$D$42,ROW('03.Muestra'!$F$8:$F$42)-MIN(ROW('03.Muestra'!$D$8:$D$42))+1,""),ROW()-550)),"")</f>
        <v>https://www.comunidad.madrid/transparencia/evaluando-transparencia</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Organización</v>
      </c>
      <c r="C557" s="85" t="str" cm="1">
        <f t="array" ref="C557">IFERROR(INDEX('03.Muestra'!$F$8:$F$42,SMALL(IF("Página Web"='03.Muestra'!$D$8:$D$42,ROW('03.Muestra'!$F$8:$F$42)-MIN(ROW('03.Muestra'!$D$8:$D$42))+1,""),ROW()-550)),"")</f>
        <v>https://www.comunidad.madrid/transparencia/organizacion-recursos/organizacion</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Información del alto cargo</v>
      </c>
      <c r="C558" s="85" t="str" cm="1">
        <f t="array" ref="C558">IFERROR(INDEX('03.Muestra'!$F$8:$F$42,SMALL(IF("Página Web"='03.Muestra'!$D$8:$D$42,ROW('03.Muestra'!$F$8:$F$42)-MIN(ROW('03.Muestra'!$D$8:$D$42))+1,""),ROW()-550)),"")</f>
        <v>https://www.comunidad.madrid/transparencia/Informaci%C3%B3n-del-alto-cargo</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Cartas  de servicios</v>
      </c>
      <c r="C559" s="85" t="str" cm="1">
        <f t="array" ref="C559">IFERROR(INDEX('03.Muestra'!$F$8:$F$42,SMALL(IF("Página Web"='03.Muestra'!$D$8:$D$42,ROW('03.Muestra'!$F$8:$F$42)-MIN(ROW('03.Muestra'!$D$8:$D$42))+1,""),ROW()-550)),"")</f>
        <v>https://www.comunidad.madrid/transparencia/servicios-procedimientos/cartas-servicios</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Solicitar información pública</v>
      </c>
      <c r="C560" s="85" t="str" cm="1">
        <f t="array" ref="C560">IFERROR(INDEX('03.Muestra'!$F$8:$F$42,SMALL(IF("Página Web"='03.Muestra'!$D$8:$D$42,ROW('03.Muestra'!$F$8:$F$42)-MIN(ROW('03.Muestra'!$D$8:$D$42))+1,""),ROW()-550)),"")</f>
        <v>https://www.comunidad.madrid/transparencia/derecho-acceso-informacion-publica</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Presupuestos</v>
      </c>
      <c r="C561" s="85" t="str" cm="1">
        <f t="array" ref="C561">IFERROR(INDEX('03.Muestra'!$F$8:$F$42,SMALL(IF("Página Web"='03.Muestra'!$D$8:$D$42,ROW('03.Muestra'!$F$8:$F$42)-MIN(ROW('03.Muestra'!$D$8:$D$42))+1,""),ROW()-550)),"")</f>
        <v>https://www.comunidad.madrid/transparencia/presupuestos</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Contratos</v>
      </c>
      <c r="C562" s="85" t="str" cm="1">
        <f t="array" ref="C562">IFERROR(INDEX('03.Muestra'!$F$8:$F$42,SMALL(IF("Página Web"='03.Muestra'!$D$8:$D$42,ROW('03.Muestra'!$F$8:$F$42)-MIN(ROW('03.Muestra'!$D$8:$D$42))+1,""),ROW()-550)),"")</f>
        <v>https://www.comunidad.madrid/transparencia/contratos</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Consulta pública</v>
      </c>
      <c r="C563" s="85" t="str" cm="1">
        <f t="array" ref="C563">IFERROR(INDEX('03.Muestra'!$F$8:$F$42,SMALL(IF("Página Web"='03.Muestra'!$D$8:$D$42,ROW('03.Muestra'!$F$8:$F$42)-MIN(ROW('03.Muestra'!$D$8:$D$42))+1,""),ROW()-550)),"")</f>
        <v>https://www.comunidad.madrid/transparencia/normativa-planificacion/consulta-publica</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Planes y programas</v>
      </c>
      <c r="C564" s="85" t="str" cm="1">
        <f t="array" ref="C564">IFERROR(INDEX('03.Muestra'!$F$8:$F$42,SMALL(IF("Página Web"='03.Muestra'!$D$8:$D$42,ROW('03.Muestra'!$F$8:$F$42)-MIN(ROW('03.Muestra'!$D$8:$D$42))+1,""),ROW()-550)),"")</f>
        <v>https://www.comunidad.madrid/transparencia/normativa-planificacion/planes-programas</v>
      </c>
      <c r="D564" s="99" t="s">
        <v>103</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Plan de Auditorias de Centros y Servicios Sanitarios de Gestión Indirecta 2015-2016</v>
      </c>
      <c r="C565" s="85" t="str" cm="1">
        <f t="array" ref="C565">IFERROR(INDEX('03.Muestra'!$F$8:$F$42,SMALL(IF("Página Web"='03.Muestra'!$D$8:$D$42,ROW('03.Muestra'!$F$8:$F$42)-MIN(ROW('03.Muestra'!$D$8:$D$42))+1,""),ROW()-550)),"")</f>
        <v>https://www.comunidad.madrid/transparencia/informacion-institucional/planes-programas/plan-auditorias-centros-y-servicios-sanitarios-gestion</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https://www.comunidad.madrid/transparencia/contacto</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https://www.comunidad.madrid/transparencia/buscar?t=</v>
      </c>
      <c r="D567" s="99" t="s">
        <v>103</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https://www.comunidad.madrid/transparencia/aviso-legal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Privacidad</v>
      </c>
      <c r="C569" s="85" t="str" cm="1">
        <f t="array" ref="C569">IFERROR(INDEX('03.Muestra'!$F$8:$F$42,SMALL(IF("Página Web"='03.Muestra'!$D$8:$D$42,ROW('03.Muestra'!$F$8:$F$42)-MIN(ROW('03.Muestra'!$D$8:$D$42))+1,""),ROW()-550)),"")</f>
        <v>https://www.comunidad.madrid/transparencia/privacidad</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https://www.comunidad.madrid/transparencia/declaracion-accesibilidad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Reunión con Ayuntamiento de Brunete</v>
      </c>
      <c r="C590" s="85" t="str" cm="1">
        <f t="array" ref="C590">IFERROR(INDEX('03.Muestra'!$F$8:$F$42,SMALL(IF("Página Web"='03.Muestra'!$D$8:$D$42,ROW('03.Muestra'!$F$8:$F$42)-MIN(ROW('03.Muestra'!$D$8:$D$42))+1,""),ROW()-588)),"")</f>
        <v>https://www.comunidad.madrid/transparencia/agenda/reunion-ayuntamiento-brunete-16</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Rafael García González</v>
      </c>
      <c r="C591" s="85" t="str" cm="1">
        <f t="array" ref="C591">IFERROR(INDEX('03.Muestra'!$F$8:$F$42,SMALL(IF("Página Web"='03.Muestra'!$D$8:$D$42,ROW('03.Muestra'!$F$8:$F$42)-MIN(ROW('03.Muestra'!$D$8:$D$42))+1,""),ROW()-588)),"")</f>
        <v>https://www.comunidad.madrid/transparencia/persona/rafael-garcia-gonzalez-2</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 quién aplica la ley</v>
      </c>
      <c r="C592" s="85" t="str" cm="1">
        <f t="array" ref="C592">IFERROR(INDEX('03.Muestra'!$F$8:$F$42,SMALL(IF("Página Web"='03.Muestra'!$D$8:$D$42,ROW('03.Muestra'!$F$8:$F$42)-MIN(ROW('03.Muestra'!$D$8:$D$42))+1,""),ROW()-588)),"")</f>
        <v>https://www.comunidad.madrid/transparencia/quien-aplica-ley</v>
      </c>
      <c r="D592" s="99" t="s">
        <v>93</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Las instituciones y su funcionamiento</v>
      </c>
      <c r="C593" s="85" t="str" cm="1">
        <f t="array" ref="C593">IFERROR(INDEX('03.Muestra'!$F$8:$F$42,SMALL(IF("Página Web"='03.Muestra'!$D$8:$D$42,ROW('03.Muestra'!$F$8:$F$42)-MIN(ROW('03.Muestra'!$D$8:$D$42))+1,""),ROW()-588)),"")</f>
        <v>https://www.comunidad.madrid/transparencia/instituciones-y-su-funcionamiento</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Evaluando la transparencia</v>
      </c>
      <c r="C594" s="85" t="str" cm="1">
        <f t="array" ref="C594">IFERROR(INDEX('03.Muestra'!$F$8:$F$42,SMALL(IF("Página Web"='03.Muestra'!$D$8:$D$42,ROW('03.Muestra'!$F$8:$F$42)-MIN(ROW('03.Muestra'!$D$8:$D$42))+1,""),ROW()-588)),"")</f>
        <v>https://www.comunidad.madrid/transparencia/evaluando-transparencia</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Organización</v>
      </c>
      <c r="C595" s="85" t="str" cm="1">
        <f t="array" ref="C595">IFERROR(INDEX('03.Muestra'!$F$8:$F$42,SMALL(IF("Página Web"='03.Muestra'!$D$8:$D$42,ROW('03.Muestra'!$F$8:$F$42)-MIN(ROW('03.Muestra'!$D$8:$D$42))+1,""),ROW()-588)),"")</f>
        <v>https://www.comunidad.madrid/transparencia/organizacion-recursos/organizacion</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Información del alto cargo</v>
      </c>
      <c r="C596" s="85" t="str" cm="1">
        <f t="array" ref="C596">IFERROR(INDEX('03.Muestra'!$F$8:$F$42,SMALL(IF("Página Web"='03.Muestra'!$D$8:$D$42,ROW('03.Muestra'!$F$8:$F$42)-MIN(ROW('03.Muestra'!$D$8:$D$42))+1,""),ROW()-588)),"")</f>
        <v>https://www.comunidad.madrid/transparencia/Informaci%C3%B3n-del-alto-cargo</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Cartas  de servicios</v>
      </c>
      <c r="C597" s="85" t="str" cm="1">
        <f t="array" ref="C597">IFERROR(INDEX('03.Muestra'!$F$8:$F$42,SMALL(IF("Página Web"='03.Muestra'!$D$8:$D$42,ROW('03.Muestra'!$F$8:$F$42)-MIN(ROW('03.Muestra'!$D$8:$D$42))+1,""),ROW()-588)),"")</f>
        <v>https://www.comunidad.madrid/transparencia/servicios-procedimientos/cartas-servicios</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Solicitar información pública</v>
      </c>
      <c r="C598" s="85" t="str" cm="1">
        <f t="array" ref="C598">IFERROR(INDEX('03.Muestra'!$F$8:$F$42,SMALL(IF("Página Web"='03.Muestra'!$D$8:$D$42,ROW('03.Muestra'!$F$8:$F$42)-MIN(ROW('03.Muestra'!$D$8:$D$42))+1,""),ROW()-588)),"")</f>
        <v>https://www.comunidad.madrid/transparencia/derecho-acceso-informacion-publica</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Presupuestos</v>
      </c>
      <c r="C599" s="85" t="str" cm="1">
        <f t="array" ref="C599">IFERROR(INDEX('03.Muestra'!$F$8:$F$42,SMALL(IF("Página Web"='03.Muestra'!$D$8:$D$42,ROW('03.Muestra'!$F$8:$F$42)-MIN(ROW('03.Muestra'!$D$8:$D$42))+1,""),ROW()-588)),"")</f>
        <v>https://www.comunidad.madrid/transparencia/presupuestos</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Contratos</v>
      </c>
      <c r="C600" s="85" t="str" cm="1">
        <f t="array" ref="C600">IFERROR(INDEX('03.Muestra'!$F$8:$F$42,SMALL(IF("Página Web"='03.Muestra'!$D$8:$D$42,ROW('03.Muestra'!$F$8:$F$42)-MIN(ROW('03.Muestra'!$D$8:$D$42))+1,""),ROW()-588)),"")</f>
        <v>https://www.comunidad.madrid/transparencia/contratos</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Consulta pública</v>
      </c>
      <c r="C601" s="85" t="str" cm="1">
        <f t="array" ref="C601">IFERROR(INDEX('03.Muestra'!$F$8:$F$42,SMALL(IF("Página Web"='03.Muestra'!$D$8:$D$42,ROW('03.Muestra'!$F$8:$F$42)-MIN(ROW('03.Muestra'!$D$8:$D$42))+1,""),ROW()-588)),"")</f>
        <v>https://www.comunidad.madrid/transparencia/normativa-planificacion/consulta-publica</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Planes y programas</v>
      </c>
      <c r="C602" s="85" t="str" cm="1">
        <f t="array" ref="C602">IFERROR(INDEX('03.Muestra'!$F$8:$F$42,SMALL(IF("Página Web"='03.Muestra'!$D$8:$D$42,ROW('03.Muestra'!$F$8:$F$42)-MIN(ROW('03.Muestra'!$D$8:$D$42))+1,""),ROW()-588)),"")</f>
        <v>https://www.comunidad.madrid/transparencia/normativa-planificacion/planes-programas</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Plan de Auditorias de Centros y Servicios Sanitarios de Gestión Indirecta 2015-2016</v>
      </c>
      <c r="C603" s="85" t="str" cm="1">
        <f t="array" ref="C603">IFERROR(INDEX('03.Muestra'!$F$8:$F$42,SMALL(IF("Página Web"='03.Muestra'!$D$8:$D$42,ROW('03.Muestra'!$F$8:$F$42)-MIN(ROW('03.Muestra'!$D$8:$D$42))+1,""),ROW()-588)),"")</f>
        <v>https://www.comunidad.madrid/transparencia/informacion-institucional/planes-programas/plan-auditorias-centros-y-servicios-sanitarios-gestion</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https://www.comunidad.madrid/transparencia/contacto</v>
      </c>
      <c r="D604" s="99" t="s">
        <v>93</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https://www.comunidad.madrid/transparencia/buscar?t=</v>
      </c>
      <c r="D605" s="99" t="s">
        <v>93</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https://www.comunidad.madrid/transparencia/aviso-legal</v>
      </c>
      <c r="D606" s="99" t="s">
        <v>93</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Privacidad</v>
      </c>
      <c r="C607" s="85" t="str" cm="1">
        <f t="array" ref="C607">IFERROR(INDEX('03.Muestra'!$F$8:$F$42,SMALL(IF("Página Web"='03.Muestra'!$D$8:$D$42,ROW('03.Muestra'!$F$8:$F$42)-MIN(ROW('03.Muestra'!$D$8:$D$42))+1,""),ROW()-588)),"")</f>
        <v>https://www.comunidad.madrid/transparencia/privacidad</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https://www.comunidad.madrid/transparencia/declaracion-accesibilidad</v>
      </c>
      <c r="D608" s="99" t="s">
        <v>93</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Reunión con Ayuntamiento de Brunete</v>
      </c>
      <c r="C628" s="85" t="str" cm="1">
        <f t="array" ref="C628">IFERROR(INDEX('03.Muestra'!$F$8:$F$42,SMALL(IF("Página Web"='03.Muestra'!$D$8:$D$42,ROW('03.Muestra'!$F$8:$F$42)-MIN(ROW('03.Muestra'!$D$8:$D$42))+1,""),ROW()-626)),"")</f>
        <v>https://www.comunidad.madrid/transparencia/agenda/reunion-ayuntamiento-brunete-16</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Rafael García González</v>
      </c>
      <c r="C629" s="85" t="str" cm="1">
        <f t="array" ref="C629">IFERROR(INDEX('03.Muestra'!$F$8:$F$42,SMALL(IF("Página Web"='03.Muestra'!$D$8:$D$42,ROW('03.Muestra'!$F$8:$F$42)-MIN(ROW('03.Muestra'!$D$8:$D$42))+1,""),ROW()-626)),"")</f>
        <v>https://www.comunidad.madrid/transparencia/persona/rafael-garcia-gonzalez-2</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 quién aplica la ley</v>
      </c>
      <c r="C630" s="85" t="str" cm="1">
        <f t="array" ref="C630">IFERROR(INDEX('03.Muestra'!$F$8:$F$42,SMALL(IF("Página Web"='03.Muestra'!$D$8:$D$42,ROW('03.Muestra'!$F$8:$F$42)-MIN(ROW('03.Muestra'!$D$8:$D$42))+1,""),ROW()-626)),"")</f>
        <v>https://www.comunidad.madrid/transparencia/quien-aplica-ley</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Las instituciones y su funcionamiento</v>
      </c>
      <c r="C631" s="85" t="str" cm="1">
        <f t="array" ref="C631">IFERROR(INDEX('03.Muestra'!$F$8:$F$42,SMALL(IF("Página Web"='03.Muestra'!$D$8:$D$42,ROW('03.Muestra'!$F$8:$F$42)-MIN(ROW('03.Muestra'!$D$8:$D$42))+1,""),ROW()-626)),"")</f>
        <v>https://www.comunidad.madrid/transparencia/instituciones-y-su-funcionamiento</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Evaluando la transparencia</v>
      </c>
      <c r="C632" s="85" t="str" cm="1">
        <f t="array" ref="C632">IFERROR(INDEX('03.Muestra'!$F$8:$F$42,SMALL(IF("Página Web"='03.Muestra'!$D$8:$D$42,ROW('03.Muestra'!$F$8:$F$42)-MIN(ROW('03.Muestra'!$D$8:$D$42))+1,""),ROW()-626)),"")</f>
        <v>https://www.comunidad.madrid/transparencia/evaluando-transparencia</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Organización</v>
      </c>
      <c r="C633" s="85" t="str" cm="1">
        <f t="array" ref="C633">IFERROR(INDEX('03.Muestra'!$F$8:$F$42,SMALL(IF("Página Web"='03.Muestra'!$D$8:$D$42,ROW('03.Muestra'!$F$8:$F$42)-MIN(ROW('03.Muestra'!$D$8:$D$42))+1,""),ROW()-626)),"")</f>
        <v>https://www.comunidad.madrid/transparencia/organizacion-recursos/organizacion</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Información del alto cargo</v>
      </c>
      <c r="C634" s="85" t="str" cm="1">
        <f t="array" ref="C634">IFERROR(INDEX('03.Muestra'!$F$8:$F$42,SMALL(IF("Página Web"='03.Muestra'!$D$8:$D$42,ROW('03.Muestra'!$F$8:$F$42)-MIN(ROW('03.Muestra'!$D$8:$D$42))+1,""),ROW()-626)),"")</f>
        <v>https://www.comunidad.madrid/transparencia/Informaci%C3%B3n-del-alto-cargo</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Cartas  de servicios</v>
      </c>
      <c r="C635" s="85" t="str" cm="1">
        <f t="array" ref="C635">IFERROR(INDEX('03.Muestra'!$F$8:$F$42,SMALL(IF("Página Web"='03.Muestra'!$D$8:$D$42,ROW('03.Muestra'!$F$8:$F$42)-MIN(ROW('03.Muestra'!$D$8:$D$42))+1,""),ROW()-626)),"")</f>
        <v>https://www.comunidad.madrid/transparencia/servicios-procedimientos/cartas-servicios</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Solicitar información pública</v>
      </c>
      <c r="C636" s="85" t="str" cm="1">
        <f t="array" ref="C636">IFERROR(INDEX('03.Muestra'!$F$8:$F$42,SMALL(IF("Página Web"='03.Muestra'!$D$8:$D$42,ROW('03.Muestra'!$F$8:$F$42)-MIN(ROW('03.Muestra'!$D$8:$D$42))+1,""),ROW()-626)),"")</f>
        <v>https://www.comunidad.madrid/transparencia/derecho-acceso-informacion-publica</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Presupuestos</v>
      </c>
      <c r="C637" s="85" t="str" cm="1">
        <f t="array" ref="C637">IFERROR(INDEX('03.Muestra'!$F$8:$F$42,SMALL(IF("Página Web"='03.Muestra'!$D$8:$D$42,ROW('03.Muestra'!$F$8:$F$42)-MIN(ROW('03.Muestra'!$D$8:$D$42))+1,""),ROW()-626)),"")</f>
        <v>https://www.comunidad.madrid/transparencia/presupuestos</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Contratos</v>
      </c>
      <c r="C638" s="85" t="str" cm="1">
        <f t="array" ref="C638">IFERROR(INDEX('03.Muestra'!$F$8:$F$42,SMALL(IF("Página Web"='03.Muestra'!$D$8:$D$42,ROW('03.Muestra'!$F$8:$F$42)-MIN(ROW('03.Muestra'!$D$8:$D$42))+1,""),ROW()-626)),"")</f>
        <v>https://www.comunidad.madrid/transparencia/contratos</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Consulta pública</v>
      </c>
      <c r="C639" s="85" t="str" cm="1">
        <f t="array" ref="C639">IFERROR(INDEX('03.Muestra'!$F$8:$F$42,SMALL(IF("Página Web"='03.Muestra'!$D$8:$D$42,ROW('03.Muestra'!$F$8:$F$42)-MIN(ROW('03.Muestra'!$D$8:$D$42))+1,""),ROW()-626)),"")</f>
        <v>https://www.comunidad.madrid/transparencia/normativa-planificacion/consulta-publica</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Planes y programas</v>
      </c>
      <c r="C640" s="85" t="str" cm="1">
        <f t="array" ref="C640">IFERROR(INDEX('03.Muestra'!$F$8:$F$42,SMALL(IF("Página Web"='03.Muestra'!$D$8:$D$42,ROW('03.Muestra'!$F$8:$F$42)-MIN(ROW('03.Muestra'!$D$8:$D$42))+1,""),ROW()-626)),"")</f>
        <v>https://www.comunidad.madrid/transparencia/normativa-planificacion/planes-programas</v>
      </c>
      <c r="D640" s="99" t="s">
        <v>93</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Plan de Auditorias de Centros y Servicios Sanitarios de Gestión Indirecta 2015-2016</v>
      </c>
      <c r="C641" s="85" t="str" cm="1">
        <f t="array" ref="C641">IFERROR(INDEX('03.Muestra'!$F$8:$F$42,SMALL(IF("Página Web"='03.Muestra'!$D$8:$D$42,ROW('03.Muestra'!$F$8:$F$42)-MIN(ROW('03.Muestra'!$D$8:$D$42))+1,""),ROW()-626)),"")</f>
        <v>https://www.comunidad.madrid/transparencia/informacion-institucional/planes-programas/plan-auditorias-centros-y-servicios-sanitarios-gestion</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https://www.comunidad.madrid/transparencia/contacto</v>
      </c>
      <c r="D642" s="99" t="s">
        <v>93</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https://www.comunidad.madrid/transparencia/buscar?t=</v>
      </c>
      <c r="D643" s="99" t="s">
        <v>93</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https://www.comunidad.madrid/transparencia/aviso-legal</v>
      </c>
      <c r="D644" s="99" t="s">
        <v>93</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Privacidad</v>
      </c>
      <c r="C645" s="85" t="str" cm="1">
        <f t="array" ref="C645">IFERROR(INDEX('03.Muestra'!$F$8:$F$42,SMALL(IF("Página Web"='03.Muestra'!$D$8:$D$42,ROW('03.Muestra'!$F$8:$F$42)-MIN(ROW('03.Muestra'!$D$8:$D$42))+1,""),ROW()-626)),"")</f>
        <v>https://www.comunidad.madrid/transparencia/privacidad</v>
      </c>
      <c r="D645" s="99" t="s">
        <v>93</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https://www.comunidad.madrid/transparencia/declaracion-accesibilidad</v>
      </c>
      <c r="D646" s="99" t="s">
        <v>93</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Reunión con Ayuntamiento de Brunete</v>
      </c>
      <c r="C666" s="85" t="str" cm="1">
        <f t="array" ref="C666">IFERROR(INDEX('03.Muestra'!$F$8:$F$42,SMALL(IF("Página Web"='03.Muestra'!$D$8:$D$42,ROW('03.Muestra'!$F$8:$F$42)-MIN(ROW('03.Muestra'!$D$8:$D$42))+1,""),ROW()-664)),"")</f>
        <v>https://www.comunidad.madrid/transparencia/agenda/reunion-ayuntamiento-brunete-16</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Rafael García González</v>
      </c>
      <c r="C667" s="85" t="str" cm="1">
        <f t="array" ref="C667">IFERROR(INDEX('03.Muestra'!$F$8:$F$42,SMALL(IF("Página Web"='03.Muestra'!$D$8:$D$42,ROW('03.Muestra'!$F$8:$F$42)-MIN(ROW('03.Muestra'!$D$8:$D$42))+1,""),ROW()-664)),"")</f>
        <v>https://www.comunidad.madrid/transparencia/persona/rafael-garcia-gonzalez-2</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 quién aplica la ley</v>
      </c>
      <c r="C668" s="85" t="str" cm="1">
        <f t="array" ref="C668">IFERROR(INDEX('03.Muestra'!$F$8:$F$42,SMALL(IF("Página Web"='03.Muestra'!$D$8:$D$42,ROW('03.Muestra'!$F$8:$F$42)-MIN(ROW('03.Muestra'!$D$8:$D$42))+1,""),ROW()-664)),"")</f>
        <v>https://www.comunidad.madrid/transparencia/quien-aplica-ley</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Las instituciones y su funcionamiento</v>
      </c>
      <c r="C669" s="85" t="str" cm="1">
        <f t="array" ref="C669">IFERROR(INDEX('03.Muestra'!$F$8:$F$42,SMALL(IF("Página Web"='03.Muestra'!$D$8:$D$42,ROW('03.Muestra'!$F$8:$F$42)-MIN(ROW('03.Muestra'!$D$8:$D$42))+1,""),ROW()-664)),"")</f>
        <v>https://www.comunidad.madrid/transparencia/instituciones-y-su-funcionamiento</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Evaluando la transparencia</v>
      </c>
      <c r="C670" s="85" t="str" cm="1">
        <f t="array" ref="C670">IFERROR(INDEX('03.Muestra'!$F$8:$F$42,SMALL(IF("Página Web"='03.Muestra'!$D$8:$D$42,ROW('03.Muestra'!$F$8:$F$42)-MIN(ROW('03.Muestra'!$D$8:$D$42))+1,""),ROW()-664)),"")</f>
        <v>https://www.comunidad.madrid/transparencia/evaluando-transparencia</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Organización</v>
      </c>
      <c r="C671" s="85" t="str" cm="1">
        <f t="array" ref="C671">IFERROR(INDEX('03.Muestra'!$F$8:$F$42,SMALL(IF("Página Web"='03.Muestra'!$D$8:$D$42,ROW('03.Muestra'!$F$8:$F$42)-MIN(ROW('03.Muestra'!$D$8:$D$42))+1,""),ROW()-664)),"")</f>
        <v>https://www.comunidad.madrid/transparencia/organizacion-recursos/organizacion</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Información del alto cargo</v>
      </c>
      <c r="C672" s="85" t="str" cm="1">
        <f t="array" ref="C672">IFERROR(INDEX('03.Muestra'!$F$8:$F$42,SMALL(IF("Página Web"='03.Muestra'!$D$8:$D$42,ROW('03.Muestra'!$F$8:$F$42)-MIN(ROW('03.Muestra'!$D$8:$D$42))+1,""),ROW()-664)),"")</f>
        <v>https://www.comunidad.madrid/transparencia/Informaci%C3%B3n-del-alto-cargo</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Cartas  de servicios</v>
      </c>
      <c r="C673" s="85" t="str" cm="1">
        <f t="array" ref="C673">IFERROR(INDEX('03.Muestra'!$F$8:$F$42,SMALL(IF("Página Web"='03.Muestra'!$D$8:$D$42,ROW('03.Muestra'!$F$8:$F$42)-MIN(ROW('03.Muestra'!$D$8:$D$42))+1,""),ROW()-664)),"")</f>
        <v>https://www.comunidad.madrid/transparencia/servicios-procedimientos/cartas-servicios</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Solicitar información pública</v>
      </c>
      <c r="C674" s="85" t="str" cm="1">
        <f t="array" ref="C674">IFERROR(INDEX('03.Muestra'!$F$8:$F$42,SMALL(IF("Página Web"='03.Muestra'!$D$8:$D$42,ROW('03.Muestra'!$F$8:$F$42)-MIN(ROW('03.Muestra'!$D$8:$D$42))+1,""),ROW()-664)),"")</f>
        <v>https://www.comunidad.madrid/transparencia/derecho-acceso-informacion-publica</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Presupuestos</v>
      </c>
      <c r="C675" s="85" t="str" cm="1">
        <f t="array" ref="C675">IFERROR(INDEX('03.Muestra'!$F$8:$F$42,SMALL(IF("Página Web"='03.Muestra'!$D$8:$D$42,ROW('03.Muestra'!$F$8:$F$42)-MIN(ROW('03.Muestra'!$D$8:$D$42))+1,""),ROW()-664)),"")</f>
        <v>https://www.comunidad.madrid/transparencia/presupuestos</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Contratos</v>
      </c>
      <c r="C676" s="85" t="str" cm="1">
        <f t="array" ref="C676">IFERROR(INDEX('03.Muestra'!$F$8:$F$42,SMALL(IF("Página Web"='03.Muestra'!$D$8:$D$42,ROW('03.Muestra'!$F$8:$F$42)-MIN(ROW('03.Muestra'!$D$8:$D$42))+1,""),ROW()-664)),"")</f>
        <v>https://www.comunidad.madrid/transparencia/contratos</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Consulta pública</v>
      </c>
      <c r="C677" s="85" t="str" cm="1">
        <f t="array" ref="C677">IFERROR(INDEX('03.Muestra'!$F$8:$F$42,SMALL(IF("Página Web"='03.Muestra'!$D$8:$D$42,ROW('03.Muestra'!$F$8:$F$42)-MIN(ROW('03.Muestra'!$D$8:$D$42))+1,""),ROW()-664)),"")</f>
        <v>https://www.comunidad.madrid/transparencia/normativa-planificacion/consulta-publica</v>
      </c>
      <c r="D677" s="99" t="s">
        <v>91</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Planes y programas</v>
      </c>
      <c r="C678" s="85" t="str" cm="1">
        <f t="array" ref="C678">IFERROR(INDEX('03.Muestra'!$F$8:$F$42,SMALL(IF("Página Web"='03.Muestra'!$D$8:$D$42,ROW('03.Muestra'!$F$8:$F$42)-MIN(ROW('03.Muestra'!$D$8:$D$42))+1,""),ROW()-664)),"")</f>
        <v>https://www.comunidad.madrid/transparencia/normativa-planificacion/planes-programas</v>
      </c>
      <c r="D678" s="99" t="s">
        <v>91</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Plan de Auditorias de Centros y Servicios Sanitarios de Gestión Indirecta 2015-2016</v>
      </c>
      <c r="C679" s="85" t="str" cm="1">
        <f t="array" ref="C679">IFERROR(INDEX('03.Muestra'!$F$8:$F$42,SMALL(IF("Página Web"='03.Muestra'!$D$8:$D$42,ROW('03.Muestra'!$F$8:$F$42)-MIN(ROW('03.Muestra'!$D$8:$D$42))+1,""),ROW()-664)),"")</f>
        <v>https://www.comunidad.madrid/transparencia/informacion-institucional/planes-programas/plan-auditorias-centros-y-servicios-sanitarios-gestion</v>
      </c>
      <c r="D679" s="99" t="s">
        <v>91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https://www.comunidad.madrid/transparencia/contacto</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https://www.comunidad.madrid/transparencia/buscar?t=</v>
      </c>
      <c r="D681" s="99" t="s">
        <v>91</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https://www.comunidad.madrid/transparencia/aviso-legal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Privacidad</v>
      </c>
      <c r="C683" s="85" t="str" cm="1">
        <f t="array" ref="C683">IFERROR(INDEX('03.Muestra'!$F$8:$F$42,SMALL(IF("Página Web"='03.Muestra'!$D$8:$D$42,ROW('03.Muestra'!$F$8:$F$42)-MIN(ROW('03.Muestra'!$D$8:$D$42))+1,""),ROW()-664)),"")</f>
        <v>https://www.comunidad.madrid/transparencia/privacidad</v>
      </c>
      <c r="D683" s="99" t="s">
        <v>91</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https://www.comunidad.madrid/transparencia/declaracion-accesibilidad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93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Reunión con Ayuntamiento de Brunete</v>
      </c>
      <c r="C704" s="85" t="str" cm="1">
        <f t="array" ref="C704">IFERROR(INDEX('03.Muestra'!$F$8:$F$42,SMALL(IF("Página Web"='03.Muestra'!$D$8:$D$42,ROW('03.Muestra'!$F$8:$F$42)-MIN(ROW('03.Muestra'!$D$8:$D$42))+1,""),ROW()-702)),"")</f>
        <v>https://www.comunidad.madrid/transparencia/agenda/reunion-ayuntamiento-brunete-16</v>
      </c>
      <c r="D704" s="99" t="s">
        <v>93</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20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Rafael García González</v>
      </c>
      <c r="C705" s="85" t="str" cm="1">
        <f t="array" ref="C705">IFERROR(INDEX('03.Muestra'!$F$8:$F$42,SMALL(IF("Página Web"='03.Muestra'!$D$8:$D$42,ROW('03.Muestra'!$F$8:$F$42)-MIN(ROW('03.Muestra'!$D$8:$D$42))+1,""),ROW()-702)),"")</f>
        <v>https://www.comunidad.madrid/transparencia/persona/rafael-garcia-gonzalez-2</v>
      </c>
      <c r="D705" s="99" t="s">
        <v>93</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 quién aplica la ley</v>
      </c>
      <c r="C706" s="85" t="str" cm="1">
        <f t="array" ref="C706">IFERROR(INDEX('03.Muestra'!$F$8:$F$42,SMALL(IF("Página Web"='03.Muestra'!$D$8:$D$42,ROW('03.Muestra'!$F$8:$F$42)-MIN(ROW('03.Muestra'!$D$8:$D$42))+1,""),ROW()-702)),"")</f>
        <v>https://www.comunidad.madrid/transparencia/quien-aplica-ley</v>
      </c>
      <c r="D706" s="99" t="s">
        <v>93</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Las instituciones y su funcionamiento</v>
      </c>
      <c r="C707" s="85" t="str" cm="1">
        <f t="array" ref="C707">IFERROR(INDEX('03.Muestra'!$F$8:$F$42,SMALL(IF("Página Web"='03.Muestra'!$D$8:$D$42,ROW('03.Muestra'!$F$8:$F$42)-MIN(ROW('03.Muestra'!$D$8:$D$42))+1,""),ROW()-702)),"")</f>
        <v>https://www.comunidad.madrid/transparencia/instituciones-y-su-funcionamiento</v>
      </c>
      <c r="D707" s="99" t="s">
        <v>93</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Evaluando la transparencia</v>
      </c>
      <c r="C708" s="85" t="str" cm="1">
        <f t="array" ref="C708">IFERROR(INDEX('03.Muestra'!$F$8:$F$42,SMALL(IF("Página Web"='03.Muestra'!$D$8:$D$42,ROW('03.Muestra'!$F$8:$F$42)-MIN(ROW('03.Muestra'!$D$8:$D$42))+1,""),ROW()-702)),"")</f>
        <v>https://www.comunidad.madrid/transparencia/evaluando-transparencia</v>
      </c>
      <c r="D708" s="99" t="s">
        <v>93</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Organización</v>
      </c>
      <c r="C709" s="85" t="str" cm="1">
        <f t="array" ref="C709">IFERROR(INDEX('03.Muestra'!$F$8:$F$42,SMALL(IF("Página Web"='03.Muestra'!$D$8:$D$42,ROW('03.Muestra'!$F$8:$F$42)-MIN(ROW('03.Muestra'!$D$8:$D$42))+1,""),ROW()-702)),"")</f>
        <v>https://www.comunidad.madrid/transparencia/organizacion-recursos/organizacion</v>
      </c>
      <c r="D709" s="99" t="s">
        <v>93</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Información del alto cargo</v>
      </c>
      <c r="C710" s="85" t="str" cm="1">
        <f t="array" ref="C710">IFERROR(INDEX('03.Muestra'!$F$8:$F$42,SMALL(IF("Página Web"='03.Muestra'!$D$8:$D$42,ROW('03.Muestra'!$F$8:$F$42)-MIN(ROW('03.Muestra'!$D$8:$D$42))+1,""),ROW()-702)),"")</f>
        <v>https://www.comunidad.madrid/transparencia/Informaci%C3%B3n-del-alto-cargo</v>
      </c>
      <c r="D710" s="99" t="s">
        <v>93</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Cartas  de servicios</v>
      </c>
      <c r="C711" s="85" t="str" cm="1">
        <f t="array" ref="C711">IFERROR(INDEX('03.Muestra'!$F$8:$F$42,SMALL(IF("Página Web"='03.Muestra'!$D$8:$D$42,ROW('03.Muestra'!$F$8:$F$42)-MIN(ROW('03.Muestra'!$D$8:$D$42))+1,""),ROW()-702)),"")</f>
        <v>https://www.comunidad.madrid/transparencia/servicios-procedimientos/cartas-servicios</v>
      </c>
      <c r="D711" s="99" t="s">
        <v>93</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Solicitar información pública</v>
      </c>
      <c r="C712" s="85" t="str" cm="1">
        <f t="array" ref="C712">IFERROR(INDEX('03.Muestra'!$F$8:$F$42,SMALL(IF("Página Web"='03.Muestra'!$D$8:$D$42,ROW('03.Muestra'!$F$8:$F$42)-MIN(ROW('03.Muestra'!$D$8:$D$42))+1,""),ROW()-702)),"")</f>
        <v>https://www.comunidad.madrid/transparencia/derecho-acceso-informacion-publica</v>
      </c>
      <c r="D712" s="99" t="s">
        <v>93</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Presupuestos</v>
      </c>
      <c r="C713" s="85" t="str" cm="1">
        <f t="array" ref="C713">IFERROR(INDEX('03.Muestra'!$F$8:$F$42,SMALL(IF("Página Web"='03.Muestra'!$D$8:$D$42,ROW('03.Muestra'!$F$8:$F$42)-MIN(ROW('03.Muestra'!$D$8:$D$42))+1,""),ROW()-702)),"")</f>
        <v>https://www.comunidad.madrid/transparencia/presupuestos</v>
      </c>
      <c r="D713" s="99" t="s">
        <v>93</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Contratos</v>
      </c>
      <c r="C714" s="85" t="str" cm="1">
        <f t="array" ref="C714">IFERROR(INDEX('03.Muestra'!$F$8:$F$42,SMALL(IF("Página Web"='03.Muestra'!$D$8:$D$42,ROW('03.Muestra'!$F$8:$F$42)-MIN(ROW('03.Muestra'!$D$8:$D$42))+1,""),ROW()-702)),"")</f>
        <v>https://www.comunidad.madrid/transparencia/contratos</v>
      </c>
      <c r="D714" s="99" t="s">
        <v>93</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Consulta pública</v>
      </c>
      <c r="C715" s="85" t="str" cm="1">
        <f t="array" ref="C715">IFERROR(INDEX('03.Muestra'!$F$8:$F$42,SMALL(IF("Página Web"='03.Muestra'!$D$8:$D$42,ROW('03.Muestra'!$F$8:$F$42)-MIN(ROW('03.Muestra'!$D$8:$D$42))+1,""),ROW()-702)),"")</f>
        <v>https://www.comunidad.madrid/transparencia/normativa-planificacion/consulta-publica</v>
      </c>
      <c r="D715" s="99" t="s">
        <v>93</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Planes y programas</v>
      </c>
      <c r="C716" s="85" t="str" cm="1">
        <f t="array" ref="C716">IFERROR(INDEX('03.Muestra'!$F$8:$F$42,SMALL(IF("Página Web"='03.Muestra'!$D$8:$D$42,ROW('03.Muestra'!$F$8:$F$42)-MIN(ROW('03.Muestra'!$D$8:$D$42))+1,""),ROW()-702)),"")</f>
        <v>https://www.comunidad.madrid/transparencia/normativa-planificacion/planes-programas</v>
      </c>
      <c r="D716" s="99" t="s">
        <v>93</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Plan de Auditorias de Centros y Servicios Sanitarios de Gestión Indirecta 2015-2016</v>
      </c>
      <c r="C717" s="85" t="str" cm="1">
        <f t="array" ref="C717">IFERROR(INDEX('03.Muestra'!$F$8:$F$42,SMALL(IF("Página Web"='03.Muestra'!$D$8:$D$42,ROW('03.Muestra'!$F$8:$F$42)-MIN(ROW('03.Muestra'!$D$8:$D$42))+1,""),ROW()-702)),"")</f>
        <v>https://www.comunidad.madrid/transparencia/informacion-institucional/planes-programas/plan-auditorias-centros-y-servicios-sanitarios-gestion</v>
      </c>
      <c r="D717" s="99" t="s">
        <v>93</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https://www.comunidad.madrid/transparencia/contacto</v>
      </c>
      <c r="D718" s="99" t="s">
        <v>93</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https://www.comunidad.madrid/transparencia/buscar?t=</v>
      </c>
      <c r="D719" s="99" t="s">
        <v>93</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https://www.comunidad.madrid/transparencia/aviso-legal</v>
      </c>
      <c r="D720" s="99" t="s">
        <v>93</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Privacidad</v>
      </c>
      <c r="C721" s="85" t="str" cm="1">
        <f t="array" ref="C721">IFERROR(INDEX('03.Muestra'!$F$8:$F$42,SMALL(IF("Página Web"='03.Muestra'!$D$8:$D$42,ROW('03.Muestra'!$F$8:$F$42)-MIN(ROW('03.Muestra'!$D$8:$D$42))+1,""),ROW()-702)),"")</f>
        <v>https://www.comunidad.madrid/transparencia/privacidad</v>
      </c>
      <c r="D721" s="99" t="s">
        <v>93</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https://www.comunidad.madrid/transparencia/declaracion-accesibilidad</v>
      </c>
      <c r="D722" s="99" t="s">
        <v>93</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https://www.comunidad.madrid/transparencia/</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Reunión con Ayuntamiento de Brunete</v>
      </c>
      <c r="C742" s="85" t="str" cm="1">
        <f t="array" ref="C742">IFERROR(INDEX('03.Muestra'!$F$8:$F$42,SMALL(IF("Página Web"='03.Muestra'!$D$8:$D$42,ROW('03.Muestra'!$F$8:$F$42)-MIN(ROW('03.Muestra'!$D$8:$D$42))+1,""),ROW()-740)),"")</f>
        <v>https://www.comunidad.madrid/transparencia/agenda/reunion-ayuntamiento-brunete-16</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6</v>
      </c>
      <c r="J742" s="91">
        <f ca="1">COUNTIF($D741:INDIRECT("$D" &amp;  SUM(ROW()-1,'03.Muestra'!$D$45)-1),J741)</f>
        <v>14</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Rafael García González</v>
      </c>
      <c r="C743" s="85" t="str" cm="1">
        <f t="array" ref="C743">IFERROR(INDEX('03.Muestra'!$F$8:$F$42,SMALL(IF("Página Web"='03.Muestra'!$D$8:$D$42,ROW('03.Muestra'!$F$8:$F$42)-MIN(ROW('03.Muestra'!$D$8:$D$42))+1,""),ROW()-740)),"")</f>
        <v>https://www.comunidad.madrid/transparencia/persona/rafael-garcia-gonzalez-2</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A quién aplica la ley</v>
      </c>
      <c r="C744" s="85" t="str" cm="1">
        <f t="array" ref="C744">IFERROR(INDEX('03.Muestra'!$F$8:$F$42,SMALL(IF("Página Web"='03.Muestra'!$D$8:$D$42,ROW('03.Muestra'!$F$8:$F$42)-MIN(ROW('03.Muestra'!$D$8:$D$42))+1,""),ROW()-740)),"")</f>
        <v>https://www.comunidad.madrid/transparencia/quien-aplica-ley</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Las instituciones y su funcionamiento</v>
      </c>
      <c r="C745" s="85" t="str" cm="1">
        <f t="array" ref="C745">IFERROR(INDEX('03.Muestra'!$F$8:$F$42,SMALL(IF("Página Web"='03.Muestra'!$D$8:$D$42,ROW('03.Muestra'!$F$8:$F$42)-MIN(ROW('03.Muestra'!$D$8:$D$42))+1,""),ROW()-740)),"")</f>
        <v>https://www.comunidad.madrid/transparencia/instituciones-y-su-funcionamiento</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Evaluando la transparencia</v>
      </c>
      <c r="C746" s="85" t="str" cm="1">
        <f t="array" ref="C746">IFERROR(INDEX('03.Muestra'!$F$8:$F$42,SMALL(IF("Página Web"='03.Muestra'!$D$8:$D$42,ROW('03.Muestra'!$F$8:$F$42)-MIN(ROW('03.Muestra'!$D$8:$D$42))+1,""),ROW()-740)),"")</f>
        <v>https://www.comunidad.madrid/transparencia/evaluando-transparencia</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Organización</v>
      </c>
      <c r="C747" s="85" t="str" cm="1">
        <f t="array" ref="C747">IFERROR(INDEX('03.Muestra'!$F$8:$F$42,SMALL(IF("Página Web"='03.Muestra'!$D$8:$D$42,ROW('03.Muestra'!$F$8:$F$42)-MIN(ROW('03.Muestra'!$D$8:$D$42))+1,""),ROW()-740)),"")</f>
        <v>https://www.comunidad.madrid/transparencia/organizacion-recursos/organizacion</v>
      </c>
      <c r="D747" s="99" t="s">
        <v>91</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Información del alto cargo</v>
      </c>
      <c r="C748" s="85" t="str" cm="1">
        <f t="array" ref="C748">IFERROR(INDEX('03.Muestra'!$F$8:$F$42,SMALL(IF("Página Web"='03.Muestra'!$D$8:$D$42,ROW('03.Muestra'!$F$8:$F$42)-MIN(ROW('03.Muestra'!$D$8:$D$42))+1,""),ROW()-740)),"")</f>
        <v>https://www.comunidad.madrid/transparencia/Informaci%C3%B3n-del-alto-cargo</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Cartas  de servicios</v>
      </c>
      <c r="C749" s="85" t="str" cm="1">
        <f t="array" ref="C749">IFERROR(INDEX('03.Muestra'!$F$8:$F$42,SMALL(IF("Página Web"='03.Muestra'!$D$8:$D$42,ROW('03.Muestra'!$F$8:$F$42)-MIN(ROW('03.Muestra'!$D$8:$D$42))+1,""),ROW()-740)),"")</f>
        <v>https://www.comunidad.madrid/transparencia/servicios-procedimientos/cartas-servicios</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Solicitar información pública</v>
      </c>
      <c r="C750" s="85" t="str" cm="1">
        <f t="array" ref="C750">IFERROR(INDEX('03.Muestra'!$F$8:$F$42,SMALL(IF("Página Web"='03.Muestra'!$D$8:$D$42,ROW('03.Muestra'!$F$8:$F$42)-MIN(ROW('03.Muestra'!$D$8:$D$42))+1,""),ROW()-740)),"")</f>
        <v>https://www.comunidad.madrid/transparencia/derecho-acceso-informacion-publica</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Presupuestos</v>
      </c>
      <c r="C751" s="85" t="str" cm="1">
        <f t="array" ref="C751">IFERROR(INDEX('03.Muestra'!$F$8:$F$42,SMALL(IF("Página Web"='03.Muestra'!$D$8:$D$42,ROW('03.Muestra'!$F$8:$F$42)-MIN(ROW('03.Muestra'!$D$8:$D$42))+1,""),ROW()-740)),"")</f>
        <v>https://www.comunidad.madrid/transparencia/presupuestos</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Contratos</v>
      </c>
      <c r="C752" s="85" t="str" cm="1">
        <f t="array" ref="C752">IFERROR(INDEX('03.Muestra'!$F$8:$F$42,SMALL(IF("Página Web"='03.Muestra'!$D$8:$D$42,ROW('03.Muestra'!$F$8:$F$42)-MIN(ROW('03.Muestra'!$D$8:$D$42))+1,""),ROW()-740)),"")</f>
        <v>https://www.comunidad.madrid/transparencia/contratos</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Consulta pública</v>
      </c>
      <c r="C753" s="85" t="str" cm="1">
        <f t="array" ref="C753">IFERROR(INDEX('03.Muestra'!$F$8:$F$42,SMALL(IF("Página Web"='03.Muestra'!$D$8:$D$42,ROW('03.Muestra'!$F$8:$F$42)-MIN(ROW('03.Muestra'!$D$8:$D$42))+1,""),ROW()-740)),"")</f>
        <v>https://www.comunidad.madrid/transparencia/normativa-planificacion/consulta-publica</v>
      </c>
      <c r="D753" s="99" t="s">
        <v>91</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Planes y programas</v>
      </c>
      <c r="C754" s="85" t="str" cm="1">
        <f t="array" ref="C754">IFERROR(INDEX('03.Muestra'!$F$8:$F$42,SMALL(IF("Página Web"='03.Muestra'!$D$8:$D$42,ROW('03.Muestra'!$F$8:$F$42)-MIN(ROW('03.Muestra'!$D$8:$D$42))+1,""),ROW()-740)),"")</f>
        <v>https://www.comunidad.madrid/transparencia/normativa-planificacion/planes-programas</v>
      </c>
      <c r="D754" s="99" t="s">
        <v>91</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Plan de Auditorias de Centros y Servicios Sanitarios de Gestión Indirecta 2015-2016</v>
      </c>
      <c r="C755" s="85" t="str" cm="1">
        <f t="array" ref="C755">IFERROR(INDEX('03.Muestra'!$F$8:$F$42,SMALL(IF("Página Web"='03.Muestra'!$D$8:$D$42,ROW('03.Muestra'!$F$8:$F$42)-MIN(ROW('03.Muestra'!$D$8:$D$42))+1,""),ROW()-740)),"")</f>
        <v>https://www.comunidad.madrid/transparencia/informacion-institucional/planes-programas/plan-auditorias-centros-y-servicios-sanitarios-gestion</v>
      </c>
      <c r="D755" s="99" t="s">
        <v>91</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https://www.comunidad.madrid/transparencia/contacto</v>
      </c>
      <c r="D756" s="99" t="s">
        <v>91</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Buscador</v>
      </c>
      <c r="C757" s="85" t="str" cm="1">
        <f t="array" ref="C757">IFERROR(INDEX('03.Muestra'!$F$8:$F$42,SMALL(IF("Página Web"='03.Muestra'!$D$8:$D$42,ROW('03.Muestra'!$F$8:$F$42)-MIN(ROW('03.Muestra'!$D$8:$D$42))+1,""),ROW()-740)),"")</f>
        <v>https://www.comunidad.madrid/transparencia/buscar?t=</v>
      </c>
      <c r="D757" s="99" t="s">
        <v>91</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https://www.comunidad.madrid/transparencia/aviso-legal</v>
      </c>
      <c r="D758" s="99" t="s">
        <v>93</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Privacidad</v>
      </c>
      <c r="C759" s="85" t="str" cm="1">
        <f t="array" ref="C759">IFERROR(INDEX('03.Muestra'!$F$8:$F$42,SMALL(IF("Página Web"='03.Muestra'!$D$8:$D$42,ROW('03.Muestra'!$F$8:$F$42)-MIN(ROW('03.Muestra'!$D$8:$D$42))+1,""),ROW()-740)),"")</f>
        <v>https://www.comunidad.madrid/transparencia/privacidad</v>
      </c>
      <c r="D759" s="99" t="s">
        <v>91</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https://www.comunidad.madrid/transparencia/declaracion-accesibilidad</v>
      </c>
      <c r="D760" s="99" t="s">
        <v>91</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https://www.comunidad.madrid/transparencia/</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Reunión con Ayuntamiento de Brunete</v>
      </c>
      <c r="C780" s="85" t="str" cm="1">
        <f t="array" ref="C780">IFERROR(INDEX('03.Muestra'!$F$8:$F$42,SMALL(IF("Página Web"='03.Muestra'!$D$8:$D$42,ROW('03.Muestra'!$F$8:$F$42)-MIN(ROW('03.Muestra'!$D$8:$D$42))+1,""),ROW()-778)),"")</f>
        <v>https://www.comunidad.madrid/transparencia/agenda/reunion-ayuntamiento-brunete-16</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Rafael García González</v>
      </c>
      <c r="C781" s="85" t="str" cm="1">
        <f t="array" ref="C781">IFERROR(INDEX('03.Muestra'!$F$8:$F$42,SMALL(IF("Página Web"='03.Muestra'!$D$8:$D$42,ROW('03.Muestra'!$F$8:$F$42)-MIN(ROW('03.Muestra'!$D$8:$D$42))+1,""),ROW()-778)),"")</f>
        <v>https://www.comunidad.madrid/transparencia/persona/rafael-garcia-gonzalez-2</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A quién aplica la ley</v>
      </c>
      <c r="C782" s="85" t="str" cm="1">
        <f t="array" ref="C782">IFERROR(INDEX('03.Muestra'!$F$8:$F$42,SMALL(IF("Página Web"='03.Muestra'!$D$8:$D$42,ROW('03.Muestra'!$F$8:$F$42)-MIN(ROW('03.Muestra'!$D$8:$D$42))+1,""),ROW()-778)),"")</f>
        <v>https://www.comunidad.madrid/transparencia/quien-aplica-ley</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Las instituciones y su funcionamiento</v>
      </c>
      <c r="C783" s="85" t="str" cm="1">
        <f t="array" ref="C783">IFERROR(INDEX('03.Muestra'!$F$8:$F$42,SMALL(IF("Página Web"='03.Muestra'!$D$8:$D$42,ROW('03.Muestra'!$F$8:$F$42)-MIN(ROW('03.Muestra'!$D$8:$D$42))+1,""),ROW()-778)),"")</f>
        <v>https://www.comunidad.madrid/transparencia/instituciones-y-su-funcionamiento</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Evaluando la transparencia</v>
      </c>
      <c r="C784" s="85" t="str" cm="1">
        <f t="array" ref="C784">IFERROR(INDEX('03.Muestra'!$F$8:$F$42,SMALL(IF("Página Web"='03.Muestra'!$D$8:$D$42,ROW('03.Muestra'!$F$8:$F$42)-MIN(ROW('03.Muestra'!$D$8:$D$42))+1,""),ROW()-778)),"")</f>
        <v>https://www.comunidad.madrid/transparencia/evaluando-transparencia</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Organización</v>
      </c>
      <c r="C785" s="85" t="str" cm="1">
        <f t="array" ref="C785">IFERROR(INDEX('03.Muestra'!$F$8:$F$42,SMALL(IF("Página Web"='03.Muestra'!$D$8:$D$42,ROW('03.Muestra'!$F$8:$F$42)-MIN(ROW('03.Muestra'!$D$8:$D$42))+1,""),ROW()-778)),"")</f>
        <v>https://www.comunidad.madrid/transparencia/organizacion-recursos/organizacion</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Información del alto cargo</v>
      </c>
      <c r="C786" s="85" t="str" cm="1">
        <f t="array" ref="C786">IFERROR(INDEX('03.Muestra'!$F$8:$F$42,SMALL(IF("Página Web"='03.Muestra'!$D$8:$D$42,ROW('03.Muestra'!$F$8:$F$42)-MIN(ROW('03.Muestra'!$D$8:$D$42))+1,""),ROW()-778)),"")</f>
        <v>https://www.comunidad.madrid/transparencia/Informaci%C3%B3n-del-alto-cargo</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Cartas  de servicios</v>
      </c>
      <c r="C787" s="85" t="str" cm="1">
        <f t="array" ref="C787">IFERROR(INDEX('03.Muestra'!$F$8:$F$42,SMALL(IF("Página Web"='03.Muestra'!$D$8:$D$42,ROW('03.Muestra'!$F$8:$F$42)-MIN(ROW('03.Muestra'!$D$8:$D$42))+1,""),ROW()-778)),"")</f>
        <v>https://www.comunidad.madrid/transparencia/servicios-procedimientos/cartas-servicios</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Solicitar información pública</v>
      </c>
      <c r="C788" s="85" t="str" cm="1">
        <f t="array" ref="C788">IFERROR(INDEX('03.Muestra'!$F$8:$F$42,SMALL(IF("Página Web"='03.Muestra'!$D$8:$D$42,ROW('03.Muestra'!$F$8:$F$42)-MIN(ROW('03.Muestra'!$D$8:$D$42))+1,""),ROW()-778)),"")</f>
        <v>https://www.comunidad.madrid/transparencia/derecho-acceso-informacion-publica</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Presupuestos</v>
      </c>
      <c r="C789" s="85" t="str" cm="1">
        <f t="array" ref="C789">IFERROR(INDEX('03.Muestra'!$F$8:$F$42,SMALL(IF("Página Web"='03.Muestra'!$D$8:$D$42,ROW('03.Muestra'!$F$8:$F$42)-MIN(ROW('03.Muestra'!$D$8:$D$42))+1,""),ROW()-778)),"")</f>
        <v>https://www.comunidad.madrid/transparencia/presupuestos</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Contratos</v>
      </c>
      <c r="C790" s="85" t="str" cm="1">
        <f t="array" ref="C790">IFERROR(INDEX('03.Muestra'!$F$8:$F$42,SMALL(IF("Página Web"='03.Muestra'!$D$8:$D$42,ROW('03.Muestra'!$F$8:$F$42)-MIN(ROW('03.Muestra'!$D$8:$D$42))+1,""),ROW()-778)),"")</f>
        <v>https://www.comunidad.madrid/transparencia/contratos</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Consulta pública</v>
      </c>
      <c r="C791" s="85" t="str" cm="1">
        <f t="array" ref="C791">IFERROR(INDEX('03.Muestra'!$F$8:$F$42,SMALL(IF("Página Web"='03.Muestra'!$D$8:$D$42,ROW('03.Muestra'!$F$8:$F$42)-MIN(ROW('03.Muestra'!$D$8:$D$42))+1,""),ROW()-778)),"")</f>
        <v>https://www.comunidad.madrid/transparencia/normativa-planificacion/consulta-publica</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Planes y programas</v>
      </c>
      <c r="C792" s="85" t="str" cm="1">
        <f t="array" ref="C792">IFERROR(INDEX('03.Muestra'!$F$8:$F$42,SMALL(IF("Página Web"='03.Muestra'!$D$8:$D$42,ROW('03.Muestra'!$F$8:$F$42)-MIN(ROW('03.Muestra'!$D$8:$D$42))+1,""),ROW()-778)),"")</f>
        <v>https://www.comunidad.madrid/transparencia/normativa-planificacion/planes-programas</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Plan de Auditorias de Centros y Servicios Sanitarios de Gestión Indirecta 2015-2016</v>
      </c>
      <c r="C793" s="85" t="str" cm="1">
        <f t="array" ref="C793">IFERROR(INDEX('03.Muestra'!$F$8:$F$42,SMALL(IF("Página Web"='03.Muestra'!$D$8:$D$42,ROW('03.Muestra'!$F$8:$F$42)-MIN(ROW('03.Muestra'!$D$8:$D$42))+1,""),ROW()-778)),"")</f>
        <v>https://www.comunidad.madrid/transparencia/informacion-institucional/planes-programas/plan-auditorias-centros-y-servicios-sanitarios-gestion</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https://www.comunidad.madrid/transparencia/contacto</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Buscador</v>
      </c>
      <c r="C795" s="85" t="str" cm="1">
        <f t="array" ref="C795">IFERROR(INDEX('03.Muestra'!$F$8:$F$42,SMALL(IF("Página Web"='03.Muestra'!$D$8:$D$42,ROW('03.Muestra'!$F$8:$F$42)-MIN(ROW('03.Muestra'!$D$8:$D$42))+1,""),ROW()-778)),"")</f>
        <v>https://www.comunidad.madrid/transparencia/buscar?t=</v>
      </c>
      <c r="D795" s="99" t="s">
        <v>91</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https://www.comunidad.madrid/transparencia/aviso-legal</v>
      </c>
      <c r="D796" s="99" t="s">
        <v>91</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Privacidad</v>
      </c>
      <c r="C797" s="85" t="str" cm="1">
        <f t="array" ref="C797">IFERROR(INDEX('03.Muestra'!$F$8:$F$42,SMALL(IF("Página Web"='03.Muestra'!$D$8:$D$42,ROW('03.Muestra'!$F$8:$F$42)-MIN(ROW('03.Muestra'!$D$8:$D$42))+1,""),ROW()-778)),"")</f>
        <v>https://www.comunidad.madrid/transparencia/privacidad</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https://www.comunidad.madrid/transparencia/declaracion-accesibilidad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https://www.comunidad.madrid/transparencia/</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Reunión con Ayuntamiento de Brunete</v>
      </c>
      <c r="C818" s="85" t="str" cm="1">
        <f t="array" ref="C818">IFERROR(INDEX('03.Muestra'!$F$8:$F$42,SMALL(IF("Página Web"='03.Muestra'!$D$8:$D$42,ROW('03.Muestra'!$F$8:$F$42)-MIN(ROW('03.Muestra'!$D$8:$D$42))+1,""),ROW()-816)),"")</f>
        <v>https://www.comunidad.madrid/transparencia/agenda/reunion-ayuntamiento-brunete-16</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Rafael García González</v>
      </c>
      <c r="C819" s="85" t="str" cm="1">
        <f t="array" ref="C819">IFERROR(INDEX('03.Muestra'!$F$8:$F$42,SMALL(IF("Página Web"='03.Muestra'!$D$8:$D$42,ROW('03.Muestra'!$F$8:$F$42)-MIN(ROW('03.Muestra'!$D$8:$D$42))+1,""),ROW()-816)),"")</f>
        <v>https://www.comunidad.madrid/transparencia/persona/rafael-garcia-gonzalez-2</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A quién aplica la ley</v>
      </c>
      <c r="C820" s="85" t="str" cm="1">
        <f t="array" ref="C820">IFERROR(INDEX('03.Muestra'!$F$8:$F$42,SMALL(IF("Página Web"='03.Muestra'!$D$8:$D$42,ROW('03.Muestra'!$F$8:$F$42)-MIN(ROW('03.Muestra'!$D$8:$D$42))+1,""),ROW()-816)),"")</f>
        <v>https://www.comunidad.madrid/transparencia/quien-aplica-ley</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Las instituciones y su funcionamiento</v>
      </c>
      <c r="C821" s="85" t="str" cm="1">
        <f t="array" ref="C821">IFERROR(INDEX('03.Muestra'!$F$8:$F$42,SMALL(IF("Página Web"='03.Muestra'!$D$8:$D$42,ROW('03.Muestra'!$F$8:$F$42)-MIN(ROW('03.Muestra'!$D$8:$D$42))+1,""),ROW()-816)),"")</f>
        <v>https://www.comunidad.madrid/transparencia/instituciones-y-su-funcionamiento</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Evaluando la transparencia</v>
      </c>
      <c r="C822" s="85" t="str" cm="1">
        <f t="array" ref="C822">IFERROR(INDEX('03.Muestra'!$F$8:$F$42,SMALL(IF("Página Web"='03.Muestra'!$D$8:$D$42,ROW('03.Muestra'!$F$8:$F$42)-MIN(ROW('03.Muestra'!$D$8:$D$42))+1,""),ROW()-816)),"")</f>
        <v>https://www.comunidad.madrid/transparencia/evaluando-transparencia</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Organización</v>
      </c>
      <c r="C823" s="85" t="str" cm="1">
        <f t="array" ref="C823">IFERROR(INDEX('03.Muestra'!$F$8:$F$42,SMALL(IF("Página Web"='03.Muestra'!$D$8:$D$42,ROW('03.Muestra'!$F$8:$F$42)-MIN(ROW('03.Muestra'!$D$8:$D$42))+1,""),ROW()-816)),"")</f>
        <v>https://www.comunidad.madrid/transparencia/organizacion-recursos/organizacion</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Información del alto cargo</v>
      </c>
      <c r="C824" s="85" t="str" cm="1">
        <f t="array" ref="C824">IFERROR(INDEX('03.Muestra'!$F$8:$F$42,SMALL(IF("Página Web"='03.Muestra'!$D$8:$D$42,ROW('03.Muestra'!$F$8:$F$42)-MIN(ROW('03.Muestra'!$D$8:$D$42))+1,""),ROW()-816)),"")</f>
        <v>https://www.comunidad.madrid/transparencia/Informaci%C3%B3n-del-alto-cargo</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Cartas  de servicios</v>
      </c>
      <c r="C825" s="85" t="str" cm="1">
        <f t="array" ref="C825">IFERROR(INDEX('03.Muestra'!$F$8:$F$42,SMALL(IF("Página Web"='03.Muestra'!$D$8:$D$42,ROW('03.Muestra'!$F$8:$F$42)-MIN(ROW('03.Muestra'!$D$8:$D$42))+1,""),ROW()-816)),"")</f>
        <v>https://www.comunidad.madrid/transparencia/servicios-procedimientos/cartas-servicios</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Solicitar información pública</v>
      </c>
      <c r="C826" s="85" t="str" cm="1">
        <f t="array" ref="C826">IFERROR(INDEX('03.Muestra'!$F$8:$F$42,SMALL(IF("Página Web"='03.Muestra'!$D$8:$D$42,ROW('03.Muestra'!$F$8:$F$42)-MIN(ROW('03.Muestra'!$D$8:$D$42))+1,""),ROW()-816)),"")</f>
        <v>https://www.comunidad.madrid/transparencia/derecho-acceso-informacion-publica</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Presupuestos</v>
      </c>
      <c r="C827" s="85" t="str" cm="1">
        <f t="array" ref="C827">IFERROR(INDEX('03.Muestra'!$F$8:$F$42,SMALL(IF("Página Web"='03.Muestra'!$D$8:$D$42,ROW('03.Muestra'!$F$8:$F$42)-MIN(ROW('03.Muestra'!$D$8:$D$42))+1,""),ROW()-816)),"")</f>
        <v>https://www.comunidad.madrid/transparencia/presupuestos</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Contratos</v>
      </c>
      <c r="C828" s="85" t="str" cm="1">
        <f t="array" ref="C828">IFERROR(INDEX('03.Muestra'!$F$8:$F$42,SMALL(IF("Página Web"='03.Muestra'!$D$8:$D$42,ROW('03.Muestra'!$F$8:$F$42)-MIN(ROW('03.Muestra'!$D$8:$D$42))+1,""),ROW()-816)),"")</f>
        <v>https://www.comunidad.madrid/transparencia/contratos</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Consulta pública</v>
      </c>
      <c r="C829" s="85" t="str" cm="1">
        <f t="array" ref="C829">IFERROR(INDEX('03.Muestra'!$F$8:$F$42,SMALL(IF("Página Web"='03.Muestra'!$D$8:$D$42,ROW('03.Muestra'!$F$8:$F$42)-MIN(ROW('03.Muestra'!$D$8:$D$42))+1,""),ROW()-816)),"")</f>
        <v>https://www.comunidad.madrid/transparencia/normativa-planificacion/consulta-publica</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Planes y programas</v>
      </c>
      <c r="C830" s="85" t="str" cm="1">
        <f t="array" ref="C830">IFERROR(INDEX('03.Muestra'!$F$8:$F$42,SMALL(IF("Página Web"='03.Muestra'!$D$8:$D$42,ROW('03.Muestra'!$F$8:$F$42)-MIN(ROW('03.Muestra'!$D$8:$D$42))+1,""),ROW()-816)),"")</f>
        <v>https://www.comunidad.madrid/transparencia/normativa-planificacion/planes-programas</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Plan de Auditorias de Centros y Servicios Sanitarios de Gestión Indirecta 2015-2016</v>
      </c>
      <c r="C831" s="85" t="str" cm="1">
        <f t="array" ref="C831">IFERROR(INDEX('03.Muestra'!$F$8:$F$42,SMALL(IF("Página Web"='03.Muestra'!$D$8:$D$42,ROW('03.Muestra'!$F$8:$F$42)-MIN(ROW('03.Muestra'!$D$8:$D$42))+1,""),ROW()-816)),"")</f>
        <v>https://www.comunidad.madrid/transparencia/informacion-institucional/planes-programas/plan-auditorias-centros-y-servicios-sanitarios-gestion</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https://www.comunidad.madrid/transparencia/contacto</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Buscador</v>
      </c>
      <c r="C833" s="85" t="str" cm="1">
        <f t="array" ref="C833">IFERROR(INDEX('03.Muestra'!$F$8:$F$42,SMALL(IF("Página Web"='03.Muestra'!$D$8:$D$42,ROW('03.Muestra'!$F$8:$F$42)-MIN(ROW('03.Muestra'!$D$8:$D$42))+1,""),ROW()-816)),"")</f>
        <v>https://www.comunidad.madrid/transparencia/buscar?t=</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https://www.comunidad.madrid/transparencia/aviso-legal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Privacidad</v>
      </c>
      <c r="C835" s="85" t="str" cm="1">
        <f t="array" ref="C835">IFERROR(INDEX('03.Muestra'!$F$8:$F$42,SMALL(IF("Página Web"='03.Muestra'!$D$8:$D$42,ROW('03.Muestra'!$F$8:$F$42)-MIN(ROW('03.Muestra'!$D$8:$D$42))+1,""),ROW()-816)),"")</f>
        <v>https://www.comunidad.madrid/transparencia/privacidad</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https://www.comunidad.madrid/transparencia/declaracion-accesibilidad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https://www.comunidad.madrid/transparencia/</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Reunión con Ayuntamiento de Brunete</v>
      </c>
      <c r="C856" s="85" t="str" cm="1">
        <f t="array" ref="C856">IFERROR(INDEX('03.Muestra'!$F$8:$F$42,SMALL(IF("Página Web"='03.Muestra'!$D$8:$D$42,ROW('03.Muestra'!$F$8:$F$42)-MIN(ROW('03.Muestra'!$D$8:$D$42))+1,""),ROW()-854)),"")</f>
        <v>https://www.comunidad.madrid/transparencia/agenda/reunion-ayuntamiento-brunete-16</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Rafael García González</v>
      </c>
      <c r="C857" s="85" t="str" cm="1">
        <f t="array" ref="C857">IFERROR(INDEX('03.Muestra'!$F$8:$F$42,SMALL(IF("Página Web"='03.Muestra'!$D$8:$D$42,ROW('03.Muestra'!$F$8:$F$42)-MIN(ROW('03.Muestra'!$D$8:$D$42))+1,""),ROW()-854)),"")</f>
        <v>https://www.comunidad.madrid/transparencia/persona/rafael-garcia-gonzalez-2</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A quién aplica la ley</v>
      </c>
      <c r="C858" s="85" t="str" cm="1">
        <f t="array" ref="C858">IFERROR(INDEX('03.Muestra'!$F$8:$F$42,SMALL(IF("Página Web"='03.Muestra'!$D$8:$D$42,ROW('03.Muestra'!$F$8:$F$42)-MIN(ROW('03.Muestra'!$D$8:$D$42))+1,""),ROW()-854)),"")</f>
        <v>https://www.comunidad.madrid/transparencia/quien-aplica-ley</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Las instituciones y su funcionamiento</v>
      </c>
      <c r="C859" s="85" t="str" cm="1">
        <f t="array" ref="C859">IFERROR(INDEX('03.Muestra'!$F$8:$F$42,SMALL(IF("Página Web"='03.Muestra'!$D$8:$D$42,ROW('03.Muestra'!$F$8:$F$42)-MIN(ROW('03.Muestra'!$D$8:$D$42))+1,""),ROW()-854)),"")</f>
        <v>https://www.comunidad.madrid/transparencia/instituciones-y-su-funcionamiento</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Evaluando la transparencia</v>
      </c>
      <c r="C860" s="85" t="str" cm="1">
        <f t="array" ref="C860">IFERROR(INDEX('03.Muestra'!$F$8:$F$42,SMALL(IF("Página Web"='03.Muestra'!$D$8:$D$42,ROW('03.Muestra'!$F$8:$F$42)-MIN(ROW('03.Muestra'!$D$8:$D$42))+1,""),ROW()-854)),"")</f>
        <v>https://www.comunidad.madrid/transparencia/evaluando-transparencia</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Organización</v>
      </c>
      <c r="C861" s="85" t="str" cm="1">
        <f t="array" ref="C861">IFERROR(INDEX('03.Muestra'!$F$8:$F$42,SMALL(IF("Página Web"='03.Muestra'!$D$8:$D$42,ROW('03.Muestra'!$F$8:$F$42)-MIN(ROW('03.Muestra'!$D$8:$D$42))+1,""),ROW()-854)),"")</f>
        <v>https://www.comunidad.madrid/transparencia/organizacion-recursos/organizacion</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Información del alto cargo</v>
      </c>
      <c r="C862" s="85" t="str" cm="1">
        <f t="array" ref="C862">IFERROR(INDEX('03.Muestra'!$F$8:$F$42,SMALL(IF("Página Web"='03.Muestra'!$D$8:$D$42,ROW('03.Muestra'!$F$8:$F$42)-MIN(ROW('03.Muestra'!$D$8:$D$42))+1,""),ROW()-854)),"")</f>
        <v>https://www.comunidad.madrid/transparencia/Informaci%C3%B3n-del-alto-cargo</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Cartas  de servicios</v>
      </c>
      <c r="C863" s="85" t="str" cm="1">
        <f t="array" ref="C863">IFERROR(INDEX('03.Muestra'!$F$8:$F$42,SMALL(IF("Página Web"='03.Muestra'!$D$8:$D$42,ROW('03.Muestra'!$F$8:$F$42)-MIN(ROW('03.Muestra'!$D$8:$D$42))+1,""),ROW()-854)),"")</f>
        <v>https://www.comunidad.madrid/transparencia/servicios-procedimientos/cartas-servicios</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Solicitar información pública</v>
      </c>
      <c r="C864" s="85" t="str" cm="1">
        <f t="array" ref="C864">IFERROR(INDEX('03.Muestra'!$F$8:$F$42,SMALL(IF("Página Web"='03.Muestra'!$D$8:$D$42,ROW('03.Muestra'!$F$8:$F$42)-MIN(ROW('03.Muestra'!$D$8:$D$42))+1,""),ROW()-854)),"")</f>
        <v>https://www.comunidad.madrid/transparencia/derecho-acceso-informacion-publica</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Presupuestos</v>
      </c>
      <c r="C865" s="85" t="str" cm="1">
        <f t="array" ref="C865">IFERROR(INDEX('03.Muestra'!$F$8:$F$42,SMALL(IF("Página Web"='03.Muestra'!$D$8:$D$42,ROW('03.Muestra'!$F$8:$F$42)-MIN(ROW('03.Muestra'!$D$8:$D$42))+1,""),ROW()-854)),"")</f>
        <v>https://www.comunidad.madrid/transparencia/presupuestos</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Contratos</v>
      </c>
      <c r="C866" s="85" t="str" cm="1">
        <f t="array" ref="C866">IFERROR(INDEX('03.Muestra'!$F$8:$F$42,SMALL(IF("Página Web"='03.Muestra'!$D$8:$D$42,ROW('03.Muestra'!$F$8:$F$42)-MIN(ROW('03.Muestra'!$D$8:$D$42))+1,""),ROW()-854)),"")</f>
        <v>https://www.comunidad.madrid/transparencia/contratos</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Consulta pública</v>
      </c>
      <c r="C867" s="85" t="str" cm="1">
        <f t="array" ref="C867">IFERROR(INDEX('03.Muestra'!$F$8:$F$42,SMALL(IF("Página Web"='03.Muestra'!$D$8:$D$42,ROW('03.Muestra'!$F$8:$F$42)-MIN(ROW('03.Muestra'!$D$8:$D$42))+1,""),ROW()-854)),"")</f>
        <v>https://www.comunidad.madrid/transparencia/normativa-planificacion/consulta-publica</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Planes y programas</v>
      </c>
      <c r="C868" s="85" t="str" cm="1">
        <f t="array" ref="C868">IFERROR(INDEX('03.Muestra'!$F$8:$F$42,SMALL(IF("Página Web"='03.Muestra'!$D$8:$D$42,ROW('03.Muestra'!$F$8:$F$42)-MIN(ROW('03.Muestra'!$D$8:$D$42))+1,""),ROW()-854)),"")</f>
        <v>https://www.comunidad.madrid/transparencia/normativa-planificacion/planes-programas</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Plan de Auditorias de Centros y Servicios Sanitarios de Gestión Indirecta 2015-2016</v>
      </c>
      <c r="C869" s="85" t="str" cm="1">
        <f t="array" ref="C869">IFERROR(INDEX('03.Muestra'!$F$8:$F$42,SMALL(IF("Página Web"='03.Muestra'!$D$8:$D$42,ROW('03.Muestra'!$F$8:$F$42)-MIN(ROW('03.Muestra'!$D$8:$D$42))+1,""),ROW()-854)),"")</f>
        <v>https://www.comunidad.madrid/transparencia/informacion-institucional/planes-programas/plan-auditorias-centros-y-servicios-sanitarios-gestion</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https://www.comunidad.madrid/transparencia/contacto</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Buscador</v>
      </c>
      <c r="C871" s="85" t="str" cm="1">
        <f t="array" ref="C871">IFERROR(INDEX('03.Muestra'!$F$8:$F$42,SMALL(IF("Página Web"='03.Muestra'!$D$8:$D$42,ROW('03.Muestra'!$F$8:$F$42)-MIN(ROW('03.Muestra'!$D$8:$D$42))+1,""),ROW()-854)),"")</f>
        <v>https://www.comunidad.madrid/transparencia/buscar?t=</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https://www.comunidad.madrid/transparencia/aviso-legal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Privacidad</v>
      </c>
      <c r="C873" s="85" t="str" cm="1">
        <f t="array" ref="C873">IFERROR(INDEX('03.Muestra'!$F$8:$F$42,SMALL(IF("Página Web"='03.Muestra'!$D$8:$D$42,ROW('03.Muestra'!$F$8:$F$42)-MIN(ROW('03.Muestra'!$D$8:$D$42))+1,""),ROW()-854)),"")</f>
        <v>https://www.comunidad.madrid/transparencia/privacidad</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https://www.comunidad.madrid/transparencia/declaracion-accesibilidad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https://www.comunidad.madrid/transparencia/</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Reunión con Ayuntamiento de Brunete</v>
      </c>
      <c r="C894" s="85" t="str" cm="1">
        <f t="array" ref="C894">IFERROR(INDEX('03.Muestra'!$F$8:$F$42,SMALL(IF("Página Web"='03.Muestra'!$D$8:$D$42,ROW('03.Muestra'!$F$8:$F$42)-MIN(ROW('03.Muestra'!$D$8:$D$42))+1,""),ROW()-892)),"")</f>
        <v>https://www.comunidad.madrid/transparencia/agenda/reunion-ayuntamiento-brunete-16</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Rafael García González</v>
      </c>
      <c r="C895" s="85" t="str" cm="1">
        <f t="array" ref="C895">IFERROR(INDEX('03.Muestra'!$F$8:$F$42,SMALL(IF("Página Web"='03.Muestra'!$D$8:$D$42,ROW('03.Muestra'!$F$8:$F$42)-MIN(ROW('03.Muestra'!$D$8:$D$42))+1,""),ROW()-892)),"")</f>
        <v>https://www.comunidad.madrid/transparencia/persona/rafael-garcia-gonzalez-2</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A quién aplica la ley</v>
      </c>
      <c r="C896" s="85" t="str" cm="1">
        <f t="array" ref="C896">IFERROR(INDEX('03.Muestra'!$F$8:$F$42,SMALL(IF("Página Web"='03.Muestra'!$D$8:$D$42,ROW('03.Muestra'!$F$8:$F$42)-MIN(ROW('03.Muestra'!$D$8:$D$42))+1,""),ROW()-892)),"")</f>
        <v>https://www.comunidad.madrid/transparencia/quien-aplica-ley</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Las instituciones y su funcionamiento</v>
      </c>
      <c r="C897" s="85" t="str" cm="1">
        <f t="array" ref="C897">IFERROR(INDEX('03.Muestra'!$F$8:$F$42,SMALL(IF("Página Web"='03.Muestra'!$D$8:$D$42,ROW('03.Muestra'!$F$8:$F$42)-MIN(ROW('03.Muestra'!$D$8:$D$42))+1,""),ROW()-892)),"")</f>
        <v>https://www.comunidad.madrid/transparencia/instituciones-y-su-funcionamiento</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Evaluando la transparencia</v>
      </c>
      <c r="C898" s="85" t="str" cm="1">
        <f t="array" ref="C898">IFERROR(INDEX('03.Muestra'!$F$8:$F$42,SMALL(IF("Página Web"='03.Muestra'!$D$8:$D$42,ROW('03.Muestra'!$F$8:$F$42)-MIN(ROW('03.Muestra'!$D$8:$D$42))+1,""),ROW()-892)),"")</f>
        <v>https://www.comunidad.madrid/transparencia/evaluando-transparencia</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Organización</v>
      </c>
      <c r="C899" s="85" t="str" cm="1">
        <f t="array" ref="C899">IFERROR(INDEX('03.Muestra'!$F$8:$F$42,SMALL(IF("Página Web"='03.Muestra'!$D$8:$D$42,ROW('03.Muestra'!$F$8:$F$42)-MIN(ROW('03.Muestra'!$D$8:$D$42))+1,""),ROW()-892)),"")</f>
        <v>https://www.comunidad.madrid/transparencia/organizacion-recursos/organizacion</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Información del alto cargo</v>
      </c>
      <c r="C900" s="85" t="str" cm="1">
        <f t="array" ref="C900">IFERROR(INDEX('03.Muestra'!$F$8:$F$42,SMALL(IF("Página Web"='03.Muestra'!$D$8:$D$42,ROW('03.Muestra'!$F$8:$F$42)-MIN(ROW('03.Muestra'!$D$8:$D$42))+1,""),ROW()-892)),"")</f>
        <v>https://www.comunidad.madrid/transparencia/Informaci%C3%B3n-del-alto-cargo</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Cartas  de servicios</v>
      </c>
      <c r="C901" s="85" t="str" cm="1">
        <f t="array" ref="C901">IFERROR(INDEX('03.Muestra'!$F$8:$F$42,SMALL(IF("Página Web"='03.Muestra'!$D$8:$D$42,ROW('03.Muestra'!$F$8:$F$42)-MIN(ROW('03.Muestra'!$D$8:$D$42))+1,""),ROW()-892)),"")</f>
        <v>https://www.comunidad.madrid/transparencia/servicios-procedimientos/cartas-servicios</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Solicitar información pública</v>
      </c>
      <c r="C902" s="85" t="str" cm="1">
        <f t="array" ref="C902">IFERROR(INDEX('03.Muestra'!$F$8:$F$42,SMALL(IF("Página Web"='03.Muestra'!$D$8:$D$42,ROW('03.Muestra'!$F$8:$F$42)-MIN(ROW('03.Muestra'!$D$8:$D$42))+1,""),ROW()-892)),"")</f>
        <v>https://www.comunidad.madrid/transparencia/derecho-acceso-informacion-publica</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Presupuestos</v>
      </c>
      <c r="C903" s="85" t="str" cm="1">
        <f t="array" ref="C903">IFERROR(INDEX('03.Muestra'!$F$8:$F$42,SMALL(IF("Página Web"='03.Muestra'!$D$8:$D$42,ROW('03.Muestra'!$F$8:$F$42)-MIN(ROW('03.Muestra'!$D$8:$D$42))+1,""),ROW()-892)),"")</f>
        <v>https://www.comunidad.madrid/transparencia/presupuestos</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Contratos</v>
      </c>
      <c r="C904" s="85" t="str" cm="1">
        <f t="array" ref="C904">IFERROR(INDEX('03.Muestra'!$F$8:$F$42,SMALL(IF("Página Web"='03.Muestra'!$D$8:$D$42,ROW('03.Muestra'!$F$8:$F$42)-MIN(ROW('03.Muestra'!$D$8:$D$42))+1,""),ROW()-892)),"")</f>
        <v>https://www.comunidad.madrid/transparencia/contratos</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Consulta pública</v>
      </c>
      <c r="C905" s="85" t="str" cm="1">
        <f t="array" ref="C905">IFERROR(INDEX('03.Muestra'!$F$8:$F$42,SMALL(IF("Página Web"='03.Muestra'!$D$8:$D$42,ROW('03.Muestra'!$F$8:$F$42)-MIN(ROW('03.Muestra'!$D$8:$D$42))+1,""),ROW()-892)),"")</f>
        <v>https://www.comunidad.madrid/transparencia/normativa-planificacion/consulta-publica</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Planes y programas</v>
      </c>
      <c r="C906" s="85" t="str" cm="1">
        <f t="array" ref="C906">IFERROR(INDEX('03.Muestra'!$F$8:$F$42,SMALL(IF("Página Web"='03.Muestra'!$D$8:$D$42,ROW('03.Muestra'!$F$8:$F$42)-MIN(ROW('03.Muestra'!$D$8:$D$42))+1,""),ROW()-892)),"")</f>
        <v>https://www.comunidad.madrid/transparencia/normativa-planificacion/planes-programas</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Plan de Auditorias de Centros y Servicios Sanitarios de Gestión Indirecta 2015-2016</v>
      </c>
      <c r="C907" s="85" t="str" cm="1">
        <f t="array" ref="C907">IFERROR(INDEX('03.Muestra'!$F$8:$F$42,SMALL(IF("Página Web"='03.Muestra'!$D$8:$D$42,ROW('03.Muestra'!$F$8:$F$42)-MIN(ROW('03.Muestra'!$D$8:$D$42))+1,""),ROW()-892)),"")</f>
        <v>https://www.comunidad.madrid/transparencia/informacion-institucional/planes-programas/plan-auditorias-centros-y-servicios-sanitarios-gestion</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https://www.comunidad.madrid/transparencia/contacto</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Buscador</v>
      </c>
      <c r="C909" s="85" t="str" cm="1">
        <f t="array" ref="C909">IFERROR(INDEX('03.Muestra'!$F$8:$F$42,SMALL(IF("Página Web"='03.Muestra'!$D$8:$D$42,ROW('03.Muestra'!$F$8:$F$42)-MIN(ROW('03.Muestra'!$D$8:$D$42))+1,""),ROW()-892)),"")</f>
        <v>https://www.comunidad.madrid/transparencia/buscar?t=</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https://www.comunidad.madrid/transparencia/aviso-legal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Privacidad</v>
      </c>
      <c r="C911" s="85" t="str" cm="1">
        <f t="array" ref="C911">IFERROR(INDEX('03.Muestra'!$F$8:$F$42,SMALL(IF("Página Web"='03.Muestra'!$D$8:$D$42,ROW('03.Muestra'!$F$8:$F$42)-MIN(ROW('03.Muestra'!$D$8:$D$42))+1,""),ROW()-892)),"")</f>
        <v>https://www.comunidad.madrid/transparencia/privacidad</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https://www.comunidad.madrid/transparencia/declaracion-accesibilidad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https://www.comunidad.madrid/transparencia/</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Reunión con Ayuntamiento de Brunete</v>
      </c>
      <c r="C932" s="85" t="str" cm="1">
        <f t="array" ref="C932">IFERROR(INDEX('03.Muestra'!$F$8:$F$42,SMALL(IF("Página Web"='03.Muestra'!$D$8:$D$42,ROW('03.Muestra'!$F$8:$F$42)-MIN(ROW('03.Muestra'!$D$8:$D$42))+1,""),ROW()-930)),"")</f>
        <v>https://www.comunidad.madrid/transparencia/agenda/reunion-ayuntamiento-brunete-16</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Rafael García González</v>
      </c>
      <c r="C933" s="85" t="str" cm="1">
        <f t="array" ref="C933">IFERROR(INDEX('03.Muestra'!$F$8:$F$42,SMALL(IF("Página Web"='03.Muestra'!$D$8:$D$42,ROW('03.Muestra'!$F$8:$F$42)-MIN(ROW('03.Muestra'!$D$8:$D$42))+1,""),ROW()-930)),"")</f>
        <v>https://www.comunidad.madrid/transparencia/persona/rafael-garcia-gonzalez-2</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A quién aplica la ley</v>
      </c>
      <c r="C934" s="85" t="str" cm="1">
        <f t="array" ref="C934">IFERROR(INDEX('03.Muestra'!$F$8:$F$42,SMALL(IF("Página Web"='03.Muestra'!$D$8:$D$42,ROW('03.Muestra'!$F$8:$F$42)-MIN(ROW('03.Muestra'!$D$8:$D$42))+1,""),ROW()-930)),"")</f>
        <v>https://www.comunidad.madrid/transparencia/quien-aplica-ley</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Las instituciones y su funcionamiento</v>
      </c>
      <c r="C935" s="85" t="str" cm="1">
        <f t="array" ref="C935">IFERROR(INDEX('03.Muestra'!$F$8:$F$42,SMALL(IF("Página Web"='03.Muestra'!$D$8:$D$42,ROW('03.Muestra'!$F$8:$F$42)-MIN(ROW('03.Muestra'!$D$8:$D$42))+1,""),ROW()-930)),"")</f>
        <v>https://www.comunidad.madrid/transparencia/instituciones-y-su-funcionamiento</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Evaluando la transparencia</v>
      </c>
      <c r="C936" s="85" t="str" cm="1">
        <f t="array" ref="C936">IFERROR(INDEX('03.Muestra'!$F$8:$F$42,SMALL(IF("Página Web"='03.Muestra'!$D$8:$D$42,ROW('03.Muestra'!$F$8:$F$42)-MIN(ROW('03.Muestra'!$D$8:$D$42))+1,""),ROW()-930)),"")</f>
        <v>https://www.comunidad.madrid/transparencia/evaluando-transparencia</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Organización</v>
      </c>
      <c r="C937" s="85" t="str" cm="1">
        <f t="array" ref="C937">IFERROR(INDEX('03.Muestra'!$F$8:$F$42,SMALL(IF("Página Web"='03.Muestra'!$D$8:$D$42,ROW('03.Muestra'!$F$8:$F$42)-MIN(ROW('03.Muestra'!$D$8:$D$42))+1,""),ROW()-930)),"")</f>
        <v>https://www.comunidad.madrid/transparencia/organizacion-recursos/organizacion</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Información del alto cargo</v>
      </c>
      <c r="C938" s="85" t="str" cm="1">
        <f t="array" ref="C938">IFERROR(INDEX('03.Muestra'!$F$8:$F$42,SMALL(IF("Página Web"='03.Muestra'!$D$8:$D$42,ROW('03.Muestra'!$F$8:$F$42)-MIN(ROW('03.Muestra'!$D$8:$D$42))+1,""),ROW()-930)),"")</f>
        <v>https://www.comunidad.madrid/transparencia/Informaci%C3%B3n-del-alto-cargo</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Cartas  de servicios</v>
      </c>
      <c r="C939" s="85" t="str" cm="1">
        <f t="array" ref="C939">IFERROR(INDEX('03.Muestra'!$F$8:$F$42,SMALL(IF("Página Web"='03.Muestra'!$D$8:$D$42,ROW('03.Muestra'!$F$8:$F$42)-MIN(ROW('03.Muestra'!$D$8:$D$42))+1,""),ROW()-930)),"")</f>
        <v>https://www.comunidad.madrid/transparencia/servicios-procedimientos/cartas-servicios</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Solicitar información pública</v>
      </c>
      <c r="C940" s="85" t="str" cm="1">
        <f t="array" ref="C940">IFERROR(INDEX('03.Muestra'!$F$8:$F$42,SMALL(IF("Página Web"='03.Muestra'!$D$8:$D$42,ROW('03.Muestra'!$F$8:$F$42)-MIN(ROW('03.Muestra'!$D$8:$D$42))+1,""),ROW()-930)),"")</f>
        <v>https://www.comunidad.madrid/transparencia/derecho-acceso-informacion-publica</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Presupuestos</v>
      </c>
      <c r="C941" s="85" t="str" cm="1">
        <f t="array" ref="C941">IFERROR(INDEX('03.Muestra'!$F$8:$F$42,SMALL(IF("Página Web"='03.Muestra'!$D$8:$D$42,ROW('03.Muestra'!$F$8:$F$42)-MIN(ROW('03.Muestra'!$D$8:$D$42))+1,""),ROW()-930)),"")</f>
        <v>https://www.comunidad.madrid/transparencia/presupuestos</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Contratos</v>
      </c>
      <c r="C942" s="85" t="str" cm="1">
        <f t="array" ref="C942">IFERROR(INDEX('03.Muestra'!$F$8:$F$42,SMALL(IF("Página Web"='03.Muestra'!$D$8:$D$42,ROW('03.Muestra'!$F$8:$F$42)-MIN(ROW('03.Muestra'!$D$8:$D$42))+1,""),ROW()-930)),"")</f>
        <v>https://www.comunidad.madrid/transparencia/contratos</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Consulta pública</v>
      </c>
      <c r="C943" s="85" t="str" cm="1">
        <f t="array" ref="C943">IFERROR(INDEX('03.Muestra'!$F$8:$F$42,SMALL(IF("Página Web"='03.Muestra'!$D$8:$D$42,ROW('03.Muestra'!$F$8:$F$42)-MIN(ROW('03.Muestra'!$D$8:$D$42))+1,""),ROW()-930)),"")</f>
        <v>https://www.comunidad.madrid/transparencia/normativa-planificacion/consulta-publica</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Planes y programas</v>
      </c>
      <c r="C944" s="85" t="str" cm="1">
        <f t="array" ref="C944">IFERROR(INDEX('03.Muestra'!$F$8:$F$42,SMALL(IF("Página Web"='03.Muestra'!$D$8:$D$42,ROW('03.Muestra'!$F$8:$F$42)-MIN(ROW('03.Muestra'!$D$8:$D$42))+1,""),ROW()-930)),"")</f>
        <v>https://www.comunidad.madrid/transparencia/normativa-planificacion/planes-programas</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Plan de Auditorias de Centros y Servicios Sanitarios de Gestión Indirecta 2015-2016</v>
      </c>
      <c r="C945" s="85" t="str" cm="1">
        <f t="array" ref="C945">IFERROR(INDEX('03.Muestra'!$F$8:$F$42,SMALL(IF("Página Web"='03.Muestra'!$D$8:$D$42,ROW('03.Muestra'!$F$8:$F$42)-MIN(ROW('03.Muestra'!$D$8:$D$42))+1,""),ROW()-930)),"")</f>
        <v>https://www.comunidad.madrid/transparencia/informacion-institucional/planes-programas/plan-auditorias-centros-y-servicios-sanitarios-gestion</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https://www.comunidad.madrid/transparencia/contacto</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Buscador</v>
      </c>
      <c r="C947" s="85" t="str" cm="1">
        <f t="array" ref="C947">IFERROR(INDEX('03.Muestra'!$F$8:$F$42,SMALL(IF("Página Web"='03.Muestra'!$D$8:$D$42,ROW('03.Muestra'!$F$8:$F$42)-MIN(ROW('03.Muestra'!$D$8:$D$42))+1,""),ROW()-930)),"")</f>
        <v>https://www.comunidad.madrid/transparencia/buscar?t=</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https://www.comunidad.madrid/transparencia/aviso-legal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Privacidad</v>
      </c>
      <c r="C949" s="85" t="str" cm="1">
        <f t="array" ref="C949">IFERROR(INDEX('03.Muestra'!$F$8:$F$42,SMALL(IF("Página Web"='03.Muestra'!$D$8:$D$42,ROW('03.Muestra'!$F$8:$F$42)-MIN(ROW('03.Muestra'!$D$8:$D$42))+1,""),ROW()-930)),"")</f>
        <v>https://www.comunidad.madrid/transparencia/privacidad</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https://www.comunidad.madrid/transparencia/declaracion-accesibilidad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https://www.comunidad.madrid/transparencia/</v>
      </c>
      <c r="D969" s="99" t="s">
        <v>103</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Reunión con Ayuntamiento de Brunete</v>
      </c>
      <c r="C970" s="85" t="str" cm="1">
        <f t="array" ref="C970">IFERROR(INDEX('03.Muestra'!$F$8:$F$42,SMALL(IF("Página Web"='03.Muestra'!$D$8:$D$42,ROW('03.Muestra'!$F$8:$F$42)-MIN(ROW('03.Muestra'!$D$8:$D$42))+1,""),ROW()-968)),"")</f>
        <v>https://www.comunidad.madrid/transparencia/agenda/reunion-ayuntamiento-brunete-16</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20</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Rafael García González</v>
      </c>
      <c r="C971" s="85" t="str" cm="1">
        <f t="array" ref="C971">IFERROR(INDEX('03.Muestra'!$F$8:$F$42,SMALL(IF("Página Web"='03.Muestra'!$D$8:$D$42,ROW('03.Muestra'!$F$8:$F$42)-MIN(ROW('03.Muestra'!$D$8:$D$42))+1,""),ROW()-968)),"")</f>
        <v>https://www.comunidad.madrid/transparencia/persona/rafael-garcia-gonzalez-2</v>
      </c>
      <c r="D971" s="99" t="s">
        <v>103</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A quién aplica la ley</v>
      </c>
      <c r="C972" s="85" t="str" cm="1">
        <f t="array" ref="C972">IFERROR(INDEX('03.Muestra'!$F$8:$F$42,SMALL(IF("Página Web"='03.Muestra'!$D$8:$D$42,ROW('03.Muestra'!$F$8:$F$42)-MIN(ROW('03.Muestra'!$D$8:$D$42))+1,""),ROW()-968)),"")</f>
        <v>https://www.comunidad.madrid/transparencia/quien-aplica-ley</v>
      </c>
      <c r="D972" s="99" t="s">
        <v>103</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Las instituciones y su funcionamiento</v>
      </c>
      <c r="C973" s="85" t="str" cm="1">
        <f t="array" ref="C973">IFERROR(INDEX('03.Muestra'!$F$8:$F$42,SMALL(IF("Página Web"='03.Muestra'!$D$8:$D$42,ROW('03.Muestra'!$F$8:$F$42)-MIN(ROW('03.Muestra'!$D$8:$D$42))+1,""),ROW()-968)),"")</f>
        <v>https://www.comunidad.madrid/transparencia/instituciones-y-su-funcionamiento</v>
      </c>
      <c r="D973" s="99" t="s">
        <v>103</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Evaluando la transparencia</v>
      </c>
      <c r="C974" s="85" t="str" cm="1">
        <f t="array" ref="C974">IFERROR(INDEX('03.Muestra'!$F$8:$F$42,SMALL(IF("Página Web"='03.Muestra'!$D$8:$D$42,ROW('03.Muestra'!$F$8:$F$42)-MIN(ROW('03.Muestra'!$D$8:$D$42))+1,""),ROW()-968)),"")</f>
        <v>https://www.comunidad.madrid/transparencia/evaluando-transparencia</v>
      </c>
      <c r="D974" s="99" t="s">
        <v>103</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Organización</v>
      </c>
      <c r="C975" s="85" t="str" cm="1">
        <f t="array" ref="C975">IFERROR(INDEX('03.Muestra'!$F$8:$F$42,SMALL(IF("Página Web"='03.Muestra'!$D$8:$D$42,ROW('03.Muestra'!$F$8:$F$42)-MIN(ROW('03.Muestra'!$D$8:$D$42))+1,""),ROW()-968)),"")</f>
        <v>https://www.comunidad.madrid/transparencia/organizacion-recursos/organizacion</v>
      </c>
      <c r="D975" s="99" t="s">
        <v>103</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Información del alto cargo</v>
      </c>
      <c r="C976" s="85" t="str" cm="1">
        <f t="array" ref="C976">IFERROR(INDEX('03.Muestra'!$F$8:$F$42,SMALL(IF("Página Web"='03.Muestra'!$D$8:$D$42,ROW('03.Muestra'!$F$8:$F$42)-MIN(ROW('03.Muestra'!$D$8:$D$42))+1,""),ROW()-968)),"")</f>
        <v>https://www.comunidad.madrid/transparencia/Informaci%C3%B3n-del-alto-cargo</v>
      </c>
      <c r="D976" s="99" t="s">
        <v>103</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Cartas  de servicios</v>
      </c>
      <c r="C977" s="85" t="str" cm="1">
        <f t="array" ref="C977">IFERROR(INDEX('03.Muestra'!$F$8:$F$42,SMALL(IF("Página Web"='03.Muestra'!$D$8:$D$42,ROW('03.Muestra'!$F$8:$F$42)-MIN(ROW('03.Muestra'!$D$8:$D$42))+1,""),ROW()-968)),"")</f>
        <v>https://www.comunidad.madrid/transparencia/servicios-procedimientos/cartas-servicios</v>
      </c>
      <c r="D977" s="99" t="s">
        <v>103</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Solicitar información pública</v>
      </c>
      <c r="C978" s="85" t="str" cm="1">
        <f t="array" ref="C978">IFERROR(INDEX('03.Muestra'!$F$8:$F$42,SMALL(IF("Página Web"='03.Muestra'!$D$8:$D$42,ROW('03.Muestra'!$F$8:$F$42)-MIN(ROW('03.Muestra'!$D$8:$D$42))+1,""),ROW()-968)),"")</f>
        <v>https://www.comunidad.madrid/transparencia/derecho-acceso-informacion-publica</v>
      </c>
      <c r="D978" s="99" t="s">
        <v>103</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Presupuestos</v>
      </c>
      <c r="C979" s="85" t="str" cm="1">
        <f t="array" ref="C979">IFERROR(INDEX('03.Muestra'!$F$8:$F$42,SMALL(IF("Página Web"='03.Muestra'!$D$8:$D$42,ROW('03.Muestra'!$F$8:$F$42)-MIN(ROW('03.Muestra'!$D$8:$D$42))+1,""),ROW()-968)),"")</f>
        <v>https://www.comunidad.madrid/transparencia/presupuestos</v>
      </c>
      <c r="D979" s="99" t="s">
        <v>103</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Contratos</v>
      </c>
      <c r="C980" s="85" t="str" cm="1">
        <f t="array" ref="C980">IFERROR(INDEX('03.Muestra'!$F$8:$F$42,SMALL(IF("Página Web"='03.Muestra'!$D$8:$D$42,ROW('03.Muestra'!$F$8:$F$42)-MIN(ROW('03.Muestra'!$D$8:$D$42))+1,""),ROW()-968)),"")</f>
        <v>https://www.comunidad.madrid/transparencia/contratos</v>
      </c>
      <c r="D980" s="99" t="s">
        <v>103</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Consulta pública</v>
      </c>
      <c r="C981" s="85" t="str" cm="1">
        <f t="array" ref="C981">IFERROR(INDEX('03.Muestra'!$F$8:$F$42,SMALL(IF("Página Web"='03.Muestra'!$D$8:$D$42,ROW('03.Muestra'!$F$8:$F$42)-MIN(ROW('03.Muestra'!$D$8:$D$42))+1,""),ROW()-968)),"")</f>
        <v>https://www.comunidad.madrid/transparencia/normativa-planificacion/consulta-publica</v>
      </c>
      <c r="D981" s="99" t="s">
        <v>103</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Planes y programas</v>
      </c>
      <c r="C982" s="85" t="str" cm="1">
        <f t="array" ref="C982">IFERROR(INDEX('03.Muestra'!$F$8:$F$42,SMALL(IF("Página Web"='03.Muestra'!$D$8:$D$42,ROW('03.Muestra'!$F$8:$F$42)-MIN(ROW('03.Muestra'!$D$8:$D$42))+1,""),ROW()-968)),"")</f>
        <v>https://www.comunidad.madrid/transparencia/normativa-planificacion/planes-programas</v>
      </c>
      <c r="D982" s="99" t="s">
        <v>103</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Plan de Auditorias de Centros y Servicios Sanitarios de Gestión Indirecta 2015-2016</v>
      </c>
      <c r="C983" s="85" t="str" cm="1">
        <f t="array" ref="C983">IFERROR(INDEX('03.Muestra'!$F$8:$F$42,SMALL(IF("Página Web"='03.Muestra'!$D$8:$D$42,ROW('03.Muestra'!$F$8:$F$42)-MIN(ROW('03.Muestra'!$D$8:$D$42))+1,""),ROW()-968)),"")</f>
        <v>https://www.comunidad.madrid/transparencia/informacion-institucional/planes-programas/plan-auditorias-centros-y-servicios-sanitarios-gestion</v>
      </c>
      <c r="D983" s="99" t="s">
        <v>103</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https://www.comunidad.madrid/transparencia/contacto</v>
      </c>
      <c r="D984" s="99" t="s">
        <v>103</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Buscador</v>
      </c>
      <c r="C985" s="85" t="str" cm="1">
        <f t="array" ref="C985">IFERROR(INDEX('03.Muestra'!$F$8:$F$42,SMALL(IF("Página Web"='03.Muestra'!$D$8:$D$42,ROW('03.Muestra'!$F$8:$F$42)-MIN(ROW('03.Muestra'!$D$8:$D$42))+1,""),ROW()-968)),"")</f>
        <v>https://www.comunidad.madrid/transparencia/buscar?t=</v>
      </c>
      <c r="D985" s="99" t="s">
        <v>103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https://www.comunidad.madrid/transparencia/aviso-legal</v>
      </c>
      <c r="D986" s="99" t="s">
        <v>103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Privacidad</v>
      </c>
      <c r="C987" s="85" t="str" cm="1">
        <f t="array" ref="C987">IFERROR(INDEX('03.Muestra'!$F$8:$F$42,SMALL(IF("Página Web"='03.Muestra'!$D$8:$D$42,ROW('03.Muestra'!$F$8:$F$42)-MIN(ROW('03.Muestra'!$D$8:$D$42))+1,""),ROW()-968)),"")</f>
        <v>https://www.comunidad.madrid/transparencia/privacidad</v>
      </c>
      <c r="D987" s="99" t="s">
        <v>103</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https://www.comunidad.madrid/transparencia/declaracion-accesibilidad</v>
      </c>
      <c r="D988" s="99" t="s">
        <v>103</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https://www.comunidad.madrid/transparencia/</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Reunión con Ayuntamiento de Brunete</v>
      </c>
      <c r="C1008" s="85" t="str" cm="1">
        <f t="array" ref="C1008">IFERROR(INDEX('03.Muestra'!$F$8:$F$42,SMALL(IF("Página Web"='03.Muestra'!$D$8:$D$42,ROW('03.Muestra'!$F$8:$F$42)-MIN(ROW('03.Muestra'!$D$8:$D$42))+1,""),ROW()-1006)),"")</f>
        <v>https://www.comunidad.madrid/transparencia/agenda/reunion-ayuntamiento-brunete-16</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Rafael García González</v>
      </c>
      <c r="C1009" s="85" t="str" cm="1">
        <f t="array" ref="C1009">IFERROR(INDEX('03.Muestra'!$F$8:$F$42,SMALL(IF("Página Web"='03.Muestra'!$D$8:$D$42,ROW('03.Muestra'!$F$8:$F$42)-MIN(ROW('03.Muestra'!$D$8:$D$42))+1,""),ROW()-1006)),"")</f>
        <v>https://www.comunidad.madrid/transparencia/persona/rafael-garcia-gonzalez-2</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A quién aplica la ley</v>
      </c>
      <c r="C1010" s="85" t="str" cm="1">
        <f t="array" ref="C1010">IFERROR(INDEX('03.Muestra'!$F$8:$F$42,SMALL(IF("Página Web"='03.Muestra'!$D$8:$D$42,ROW('03.Muestra'!$F$8:$F$42)-MIN(ROW('03.Muestra'!$D$8:$D$42))+1,""),ROW()-1006)),"")</f>
        <v>https://www.comunidad.madrid/transparencia/quien-aplica-ley</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Las instituciones y su funcionamiento</v>
      </c>
      <c r="C1011" s="85" t="str" cm="1">
        <f t="array" ref="C1011">IFERROR(INDEX('03.Muestra'!$F$8:$F$42,SMALL(IF("Página Web"='03.Muestra'!$D$8:$D$42,ROW('03.Muestra'!$F$8:$F$42)-MIN(ROW('03.Muestra'!$D$8:$D$42))+1,""),ROW()-1006)),"")</f>
        <v>https://www.comunidad.madrid/transparencia/instituciones-y-su-funcionamiento</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Evaluando la transparencia</v>
      </c>
      <c r="C1012" s="85" t="str" cm="1">
        <f t="array" ref="C1012">IFERROR(INDEX('03.Muestra'!$F$8:$F$42,SMALL(IF("Página Web"='03.Muestra'!$D$8:$D$42,ROW('03.Muestra'!$F$8:$F$42)-MIN(ROW('03.Muestra'!$D$8:$D$42))+1,""),ROW()-1006)),"")</f>
        <v>https://www.comunidad.madrid/transparencia/evaluando-transparencia</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Organización</v>
      </c>
      <c r="C1013" s="85" t="str" cm="1">
        <f t="array" ref="C1013">IFERROR(INDEX('03.Muestra'!$F$8:$F$42,SMALL(IF("Página Web"='03.Muestra'!$D$8:$D$42,ROW('03.Muestra'!$F$8:$F$42)-MIN(ROW('03.Muestra'!$D$8:$D$42))+1,""),ROW()-1006)),"")</f>
        <v>https://www.comunidad.madrid/transparencia/organizacion-recursos/organizacion</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Información del alto cargo</v>
      </c>
      <c r="C1014" s="85" t="str" cm="1">
        <f t="array" ref="C1014">IFERROR(INDEX('03.Muestra'!$F$8:$F$42,SMALL(IF("Página Web"='03.Muestra'!$D$8:$D$42,ROW('03.Muestra'!$F$8:$F$42)-MIN(ROW('03.Muestra'!$D$8:$D$42))+1,""),ROW()-1006)),"")</f>
        <v>https://www.comunidad.madrid/transparencia/Informaci%C3%B3n-del-alto-cargo</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Cartas  de servicios</v>
      </c>
      <c r="C1015" s="85" t="str" cm="1">
        <f t="array" ref="C1015">IFERROR(INDEX('03.Muestra'!$F$8:$F$42,SMALL(IF("Página Web"='03.Muestra'!$D$8:$D$42,ROW('03.Muestra'!$F$8:$F$42)-MIN(ROW('03.Muestra'!$D$8:$D$42))+1,""),ROW()-1006)),"")</f>
        <v>https://www.comunidad.madrid/transparencia/servicios-procedimientos/cartas-servicios</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Solicitar información pública</v>
      </c>
      <c r="C1016" s="85" t="str" cm="1">
        <f t="array" ref="C1016">IFERROR(INDEX('03.Muestra'!$F$8:$F$42,SMALL(IF("Página Web"='03.Muestra'!$D$8:$D$42,ROW('03.Muestra'!$F$8:$F$42)-MIN(ROW('03.Muestra'!$D$8:$D$42))+1,""),ROW()-1006)),"")</f>
        <v>https://www.comunidad.madrid/transparencia/derecho-acceso-informacion-publica</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Presupuestos</v>
      </c>
      <c r="C1017" s="85" t="str" cm="1">
        <f t="array" ref="C1017">IFERROR(INDEX('03.Muestra'!$F$8:$F$42,SMALL(IF("Página Web"='03.Muestra'!$D$8:$D$42,ROW('03.Muestra'!$F$8:$F$42)-MIN(ROW('03.Muestra'!$D$8:$D$42))+1,""),ROW()-1006)),"")</f>
        <v>https://www.comunidad.madrid/transparencia/presupuestos</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Contratos</v>
      </c>
      <c r="C1018" s="85" t="str" cm="1">
        <f t="array" ref="C1018">IFERROR(INDEX('03.Muestra'!$F$8:$F$42,SMALL(IF("Página Web"='03.Muestra'!$D$8:$D$42,ROW('03.Muestra'!$F$8:$F$42)-MIN(ROW('03.Muestra'!$D$8:$D$42))+1,""),ROW()-1006)),"")</f>
        <v>https://www.comunidad.madrid/transparencia/contratos</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Consulta pública</v>
      </c>
      <c r="C1019" s="85" t="str" cm="1">
        <f t="array" ref="C1019">IFERROR(INDEX('03.Muestra'!$F$8:$F$42,SMALL(IF("Página Web"='03.Muestra'!$D$8:$D$42,ROW('03.Muestra'!$F$8:$F$42)-MIN(ROW('03.Muestra'!$D$8:$D$42))+1,""),ROW()-1006)),"")</f>
        <v>https://www.comunidad.madrid/transparencia/normativa-planificacion/consulta-publica</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Planes y programas</v>
      </c>
      <c r="C1020" s="85" t="str" cm="1">
        <f t="array" ref="C1020">IFERROR(INDEX('03.Muestra'!$F$8:$F$42,SMALL(IF("Página Web"='03.Muestra'!$D$8:$D$42,ROW('03.Muestra'!$F$8:$F$42)-MIN(ROW('03.Muestra'!$D$8:$D$42))+1,""),ROW()-1006)),"")</f>
        <v>https://www.comunidad.madrid/transparencia/normativa-planificacion/planes-programas</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Plan de Auditorias de Centros y Servicios Sanitarios de Gestión Indirecta 2015-2016</v>
      </c>
      <c r="C1021" s="85" t="str" cm="1">
        <f t="array" ref="C1021">IFERROR(INDEX('03.Muestra'!$F$8:$F$42,SMALL(IF("Página Web"='03.Muestra'!$D$8:$D$42,ROW('03.Muestra'!$F$8:$F$42)-MIN(ROW('03.Muestra'!$D$8:$D$42))+1,""),ROW()-1006)),"")</f>
        <v>https://www.comunidad.madrid/transparencia/informacion-institucional/planes-programas/plan-auditorias-centros-y-servicios-sanitarios-gestion</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https://www.comunidad.madrid/transparencia/contacto</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Buscador</v>
      </c>
      <c r="C1023" s="85" t="str" cm="1">
        <f t="array" ref="C1023">IFERROR(INDEX('03.Muestra'!$F$8:$F$42,SMALL(IF("Página Web"='03.Muestra'!$D$8:$D$42,ROW('03.Muestra'!$F$8:$F$42)-MIN(ROW('03.Muestra'!$D$8:$D$42))+1,""),ROW()-1006)),"")</f>
        <v>https://www.comunidad.madrid/transparencia/buscar?t=</v>
      </c>
      <c r="D1023" s="99" t="s">
        <v>93</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https://www.comunidad.madrid/transparencia/aviso-legal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Privacidad</v>
      </c>
      <c r="C1025" s="85" t="str" cm="1">
        <f t="array" ref="C1025">IFERROR(INDEX('03.Muestra'!$F$8:$F$42,SMALL(IF("Página Web"='03.Muestra'!$D$8:$D$42,ROW('03.Muestra'!$F$8:$F$42)-MIN(ROW('03.Muestra'!$D$8:$D$42))+1,""),ROW()-1006)),"")</f>
        <v>https://www.comunidad.madrid/transparencia/privacidad</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https://www.comunidad.madrid/transparencia/declaracion-accesibilidad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https://www.comunidad.madrid/transparencia/</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Reunión con Ayuntamiento de Brunete</v>
      </c>
      <c r="C1046" s="85" t="str" cm="1">
        <f t="array" ref="C1046">IFERROR(INDEX('03.Muestra'!$F$8:$F$42,SMALL(IF("Página Web"='03.Muestra'!$D$8:$D$42,ROW('03.Muestra'!$F$8:$F$42)-MIN(ROW('03.Muestra'!$D$8:$D$42))+1,""),ROW()-1044)),"")</f>
        <v>https://www.comunidad.madrid/transparencia/agenda/reunion-ayuntamiento-brunete-16</v>
      </c>
      <c r="D1046" s="99" t="s">
        <v>91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6</v>
      </c>
      <c r="J1046" s="91">
        <f ca="1">COUNTIF($D1045:INDIRECT("$D" &amp;  SUM(ROW()-1,'03.Muestra'!$D$45)-1),J1045)</f>
        <v>14</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Rafael García González</v>
      </c>
      <c r="C1047" s="85" t="str" cm="1">
        <f t="array" ref="C1047">IFERROR(INDEX('03.Muestra'!$F$8:$F$42,SMALL(IF("Página Web"='03.Muestra'!$D$8:$D$42,ROW('03.Muestra'!$F$8:$F$42)-MIN(ROW('03.Muestra'!$D$8:$D$42))+1,""),ROW()-1044)),"")</f>
        <v>https://www.comunidad.madrid/transparencia/persona/rafael-garcia-gonzalez-2</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A quién aplica la ley</v>
      </c>
      <c r="C1048" s="85" t="str" cm="1">
        <f t="array" ref="C1048">IFERROR(INDEX('03.Muestra'!$F$8:$F$42,SMALL(IF("Página Web"='03.Muestra'!$D$8:$D$42,ROW('03.Muestra'!$F$8:$F$42)-MIN(ROW('03.Muestra'!$D$8:$D$42))+1,""),ROW()-1044)),"")</f>
        <v>https://www.comunidad.madrid/transparencia/quien-aplica-ley</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Las instituciones y su funcionamiento</v>
      </c>
      <c r="C1049" s="85" t="str" cm="1">
        <f t="array" ref="C1049">IFERROR(INDEX('03.Muestra'!$F$8:$F$42,SMALL(IF("Página Web"='03.Muestra'!$D$8:$D$42,ROW('03.Muestra'!$F$8:$F$42)-MIN(ROW('03.Muestra'!$D$8:$D$42))+1,""),ROW()-1044)),"")</f>
        <v>https://www.comunidad.madrid/transparencia/instituciones-y-su-funcionamiento</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Evaluando la transparencia</v>
      </c>
      <c r="C1050" s="85" t="str" cm="1">
        <f t="array" ref="C1050">IFERROR(INDEX('03.Muestra'!$F$8:$F$42,SMALL(IF("Página Web"='03.Muestra'!$D$8:$D$42,ROW('03.Muestra'!$F$8:$F$42)-MIN(ROW('03.Muestra'!$D$8:$D$42))+1,""),ROW()-1044)),"")</f>
        <v>https://www.comunidad.madrid/transparencia/evaluando-transparencia</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Organización</v>
      </c>
      <c r="C1051" s="85" t="str" cm="1">
        <f t="array" ref="C1051">IFERROR(INDEX('03.Muestra'!$F$8:$F$42,SMALL(IF("Página Web"='03.Muestra'!$D$8:$D$42,ROW('03.Muestra'!$F$8:$F$42)-MIN(ROW('03.Muestra'!$D$8:$D$42))+1,""),ROW()-1044)),"")</f>
        <v>https://www.comunidad.madrid/transparencia/organizacion-recursos/organizacion</v>
      </c>
      <c r="D1051" s="99" t="s">
        <v>91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Información del alto cargo</v>
      </c>
      <c r="C1052" s="85" t="str" cm="1">
        <f t="array" ref="C1052">IFERROR(INDEX('03.Muestra'!$F$8:$F$42,SMALL(IF("Página Web"='03.Muestra'!$D$8:$D$42,ROW('03.Muestra'!$F$8:$F$42)-MIN(ROW('03.Muestra'!$D$8:$D$42))+1,""),ROW()-1044)),"")</f>
        <v>https://www.comunidad.madrid/transparencia/Informaci%C3%B3n-del-alto-cargo</v>
      </c>
      <c r="D1052" s="99" t="s">
        <v>91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Cartas  de servicios</v>
      </c>
      <c r="C1053" s="85" t="str" cm="1">
        <f t="array" ref="C1053">IFERROR(INDEX('03.Muestra'!$F$8:$F$42,SMALL(IF("Página Web"='03.Muestra'!$D$8:$D$42,ROW('03.Muestra'!$F$8:$F$42)-MIN(ROW('03.Muestra'!$D$8:$D$42))+1,""),ROW()-1044)),"")</f>
        <v>https://www.comunidad.madrid/transparencia/servicios-procedimientos/cartas-servicios</v>
      </c>
      <c r="D1053" s="99" t="s">
        <v>91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Solicitar información pública</v>
      </c>
      <c r="C1054" s="85" t="str" cm="1">
        <f t="array" ref="C1054">IFERROR(INDEX('03.Muestra'!$F$8:$F$42,SMALL(IF("Página Web"='03.Muestra'!$D$8:$D$42,ROW('03.Muestra'!$F$8:$F$42)-MIN(ROW('03.Muestra'!$D$8:$D$42))+1,""),ROW()-1044)),"")</f>
        <v>https://www.comunidad.madrid/transparencia/derecho-acceso-informacion-publica</v>
      </c>
      <c r="D1054" s="99" t="s">
        <v>91</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Presupuestos</v>
      </c>
      <c r="C1055" s="85" t="str" cm="1">
        <f t="array" ref="C1055">IFERROR(INDEX('03.Muestra'!$F$8:$F$42,SMALL(IF("Página Web"='03.Muestra'!$D$8:$D$42,ROW('03.Muestra'!$F$8:$F$42)-MIN(ROW('03.Muestra'!$D$8:$D$42))+1,""),ROW()-1044)),"")</f>
        <v>https://www.comunidad.madrid/transparencia/presupuestos</v>
      </c>
      <c r="D1055" s="99" t="s">
        <v>91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Contratos</v>
      </c>
      <c r="C1056" s="85" t="str" cm="1">
        <f t="array" ref="C1056">IFERROR(INDEX('03.Muestra'!$F$8:$F$42,SMALL(IF("Página Web"='03.Muestra'!$D$8:$D$42,ROW('03.Muestra'!$F$8:$F$42)-MIN(ROW('03.Muestra'!$D$8:$D$42))+1,""),ROW()-1044)),"")</f>
        <v>https://www.comunidad.madrid/transparencia/contratos</v>
      </c>
      <c r="D1056" s="99" t="s">
        <v>91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Consulta pública</v>
      </c>
      <c r="C1057" s="85" t="str" cm="1">
        <f t="array" ref="C1057">IFERROR(INDEX('03.Muestra'!$F$8:$F$42,SMALL(IF("Página Web"='03.Muestra'!$D$8:$D$42,ROW('03.Muestra'!$F$8:$F$42)-MIN(ROW('03.Muestra'!$D$8:$D$42))+1,""),ROW()-1044)),"")</f>
        <v>https://www.comunidad.madrid/transparencia/normativa-planificacion/consulta-publica</v>
      </c>
      <c r="D1057" s="99" t="s">
        <v>91</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Planes y programas</v>
      </c>
      <c r="C1058" s="85" t="str" cm="1">
        <f t="array" ref="C1058">IFERROR(INDEX('03.Muestra'!$F$8:$F$42,SMALL(IF("Página Web"='03.Muestra'!$D$8:$D$42,ROW('03.Muestra'!$F$8:$F$42)-MIN(ROW('03.Muestra'!$D$8:$D$42))+1,""),ROW()-1044)),"")</f>
        <v>https://www.comunidad.madrid/transparencia/normativa-planificacion/planes-programas</v>
      </c>
      <c r="D1058" s="99" t="s">
        <v>91</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Plan de Auditorias de Centros y Servicios Sanitarios de Gestión Indirecta 2015-2016</v>
      </c>
      <c r="C1059" s="85" t="str" cm="1">
        <f t="array" ref="C1059">IFERROR(INDEX('03.Muestra'!$F$8:$F$42,SMALL(IF("Página Web"='03.Muestra'!$D$8:$D$42,ROW('03.Muestra'!$F$8:$F$42)-MIN(ROW('03.Muestra'!$D$8:$D$42))+1,""),ROW()-1044)),"")</f>
        <v>https://www.comunidad.madrid/transparencia/informacion-institucional/planes-programas/plan-auditorias-centros-y-servicios-sanitarios-gestion</v>
      </c>
      <c r="D1059" s="99" t="s">
        <v>91</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https://www.comunidad.madrid/transparencia/contacto</v>
      </c>
      <c r="D1060" s="99" t="s">
        <v>91</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Buscador</v>
      </c>
      <c r="C1061" s="85" t="str" cm="1">
        <f t="array" ref="C1061">IFERROR(INDEX('03.Muestra'!$F$8:$F$42,SMALL(IF("Página Web"='03.Muestra'!$D$8:$D$42,ROW('03.Muestra'!$F$8:$F$42)-MIN(ROW('03.Muestra'!$D$8:$D$42))+1,""),ROW()-1044)),"")</f>
        <v>https://www.comunidad.madrid/transparencia/buscar?t=</v>
      </c>
      <c r="D1061" s="99" t="s">
        <v>91</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https://www.comunidad.madrid/transparencia/aviso-legal</v>
      </c>
      <c r="D1062" s="99" t="s">
        <v>93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Privacidad</v>
      </c>
      <c r="C1063" s="85" t="str" cm="1">
        <f t="array" ref="C1063">IFERROR(INDEX('03.Muestra'!$F$8:$F$42,SMALL(IF("Página Web"='03.Muestra'!$D$8:$D$42,ROW('03.Muestra'!$F$8:$F$42)-MIN(ROW('03.Muestra'!$D$8:$D$42))+1,""),ROW()-1044)),"")</f>
        <v>https://www.comunidad.madrid/transparencia/privacidad</v>
      </c>
      <c r="D1063" s="99" t="s">
        <v>91</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https://www.comunidad.madrid/transparencia/declaracion-accesibilidad</v>
      </c>
      <c r="D1064" s="99" t="s">
        <v>91</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https://www.comunidad.madrid/transparencia/</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Reunión con Ayuntamiento de Brunete</v>
      </c>
      <c r="C1084" s="85" t="str" cm="1">
        <f t="array" ref="C1084">IFERROR(INDEX('03.Muestra'!$F$8:$F$42,SMALL(IF("Página Web"='03.Muestra'!$D$8:$D$42,ROW('03.Muestra'!$F$8:$F$42)-MIN(ROW('03.Muestra'!$D$8:$D$42))+1,""),ROW()-1082)),"")</f>
        <v>https://www.comunidad.madrid/transparencia/agenda/reunion-ayuntamiento-brunete-16</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6</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Rafael García González</v>
      </c>
      <c r="C1085" s="85" t="str" cm="1">
        <f t="array" ref="C1085">IFERROR(INDEX('03.Muestra'!$F$8:$F$42,SMALL(IF("Página Web"='03.Muestra'!$D$8:$D$42,ROW('03.Muestra'!$F$8:$F$42)-MIN(ROW('03.Muestra'!$D$8:$D$42))+1,""),ROW()-1082)),"")</f>
        <v>https://www.comunidad.madrid/transparencia/persona/rafael-garcia-gonzalez-2</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A quién aplica la ley</v>
      </c>
      <c r="C1086" s="85" t="str" cm="1">
        <f t="array" ref="C1086">IFERROR(INDEX('03.Muestra'!$F$8:$F$42,SMALL(IF("Página Web"='03.Muestra'!$D$8:$D$42,ROW('03.Muestra'!$F$8:$F$42)-MIN(ROW('03.Muestra'!$D$8:$D$42))+1,""),ROW()-1082)),"")</f>
        <v>https://www.comunidad.madrid/transparencia/quien-aplica-ley</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Las instituciones y su funcionamiento</v>
      </c>
      <c r="C1087" s="85" t="str" cm="1">
        <f t="array" ref="C1087">IFERROR(INDEX('03.Muestra'!$F$8:$F$42,SMALL(IF("Página Web"='03.Muestra'!$D$8:$D$42,ROW('03.Muestra'!$F$8:$F$42)-MIN(ROW('03.Muestra'!$D$8:$D$42))+1,""),ROW()-1082)),"")</f>
        <v>https://www.comunidad.madrid/transparencia/instituciones-y-su-funcionamiento</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Evaluando la transparencia</v>
      </c>
      <c r="C1088" s="85" t="str" cm="1">
        <f t="array" ref="C1088">IFERROR(INDEX('03.Muestra'!$F$8:$F$42,SMALL(IF("Página Web"='03.Muestra'!$D$8:$D$42,ROW('03.Muestra'!$F$8:$F$42)-MIN(ROW('03.Muestra'!$D$8:$D$42))+1,""),ROW()-1082)),"")</f>
        <v>https://www.comunidad.madrid/transparencia/evaluando-transparencia</v>
      </c>
      <c r="D1088" s="99" t="s">
        <v>91</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Organización</v>
      </c>
      <c r="C1089" s="85" t="str" cm="1">
        <f t="array" ref="C1089">IFERROR(INDEX('03.Muestra'!$F$8:$F$42,SMALL(IF("Página Web"='03.Muestra'!$D$8:$D$42,ROW('03.Muestra'!$F$8:$F$42)-MIN(ROW('03.Muestra'!$D$8:$D$42))+1,""),ROW()-1082)),"")</f>
        <v>https://www.comunidad.madrid/transparencia/organizacion-recursos/organizacion</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Información del alto cargo</v>
      </c>
      <c r="C1090" s="85" t="str" cm="1">
        <f t="array" ref="C1090">IFERROR(INDEX('03.Muestra'!$F$8:$F$42,SMALL(IF("Página Web"='03.Muestra'!$D$8:$D$42,ROW('03.Muestra'!$F$8:$F$42)-MIN(ROW('03.Muestra'!$D$8:$D$42))+1,""),ROW()-1082)),"")</f>
        <v>https://www.comunidad.madrid/transparencia/Informaci%C3%B3n-del-alto-cargo</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Cartas  de servicios</v>
      </c>
      <c r="C1091" s="85" t="str" cm="1">
        <f t="array" ref="C1091">IFERROR(INDEX('03.Muestra'!$F$8:$F$42,SMALL(IF("Página Web"='03.Muestra'!$D$8:$D$42,ROW('03.Muestra'!$F$8:$F$42)-MIN(ROW('03.Muestra'!$D$8:$D$42))+1,""),ROW()-1082)),"")</f>
        <v>https://www.comunidad.madrid/transparencia/servicios-procedimientos/cartas-servicios</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Solicitar información pública</v>
      </c>
      <c r="C1092" s="85" t="str" cm="1">
        <f t="array" ref="C1092">IFERROR(INDEX('03.Muestra'!$F$8:$F$42,SMALL(IF("Página Web"='03.Muestra'!$D$8:$D$42,ROW('03.Muestra'!$F$8:$F$42)-MIN(ROW('03.Muestra'!$D$8:$D$42))+1,""),ROW()-1082)),"")</f>
        <v>https://www.comunidad.madrid/transparencia/derecho-acceso-informacion-publica</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Presupuestos</v>
      </c>
      <c r="C1093" s="85" t="str" cm="1">
        <f t="array" ref="C1093">IFERROR(INDEX('03.Muestra'!$F$8:$F$42,SMALL(IF("Página Web"='03.Muestra'!$D$8:$D$42,ROW('03.Muestra'!$F$8:$F$42)-MIN(ROW('03.Muestra'!$D$8:$D$42))+1,""),ROW()-1082)),"")</f>
        <v>https://www.comunidad.madrid/transparencia/presupuestos</v>
      </c>
      <c r="D1093" s="99" t="s">
        <v>91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Contratos</v>
      </c>
      <c r="C1094" s="85" t="str" cm="1">
        <f t="array" ref="C1094">IFERROR(INDEX('03.Muestra'!$F$8:$F$42,SMALL(IF("Página Web"='03.Muestra'!$D$8:$D$42,ROW('03.Muestra'!$F$8:$F$42)-MIN(ROW('03.Muestra'!$D$8:$D$42))+1,""),ROW()-1082)),"")</f>
        <v>https://www.comunidad.madrid/transparencia/contratos</v>
      </c>
      <c r="D1094" s="99" t="s">
        <v>93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Consulta pública</v>
      </c>
      <c r="C1095" s="85" t="str" cm="1">
        <f t="array" ref="C1095">IFERROR(INDEX('03.Muestra'!$F$8:$F$42,SMALL(IF("Página Web"='03.Muestra'!$D$8:$D$42,ROW('03.Muestra'!$F$8:$F$42)-MIN(ROW('03.Muestra'!$D$8:$D$42))+1,""),ROW()-1082)),"")</f>
        <v>https://www.comunidad.madrid/transparencia/normativa-planificacion/consulta-publica</v>
      </c>
      <c r="D1095" s="99" t="s">
        <v>93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Planes y programas</v>
      </c>
      <c r="C1096" s="85" t="str" cm="1">
        <f t="array" ref="C1096">IFERROR(INDEX('03.Muestra'!$F$8:$F$42,SMALL(IF("Página Web"='03.Muestra'!$D$8:$D$42,ROW('03.Muestra'!$F$8:$F$42)-MIN(ROW('03.Muestra'!$D$8:$D$42))+1,""),ROW()-1082)),"")</f>
        <v>https://www.comunidad.madrid/transparencia/normativa-planificacion/planes-programas</v>
      </c>
      <c r="D1096" s="99" t="s">
        <v>91</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Plan de Auditorias de Centros y Servicios Sanitarios de Gestión Indirecta 2015-2016</v>
      </c>
      <c r="C1097" s="85" t="str" cm="1">
        <f t="array" ref="C1097">IFERROR(INDEX('03.Muestra'!$F$8:$F$42,SMALL(IF("Página Web"='03.Muestra'!$D$8:$D$42,ROW('03.Muestra'!$F$8:$F$42)-MIN(ROW('03.Muestra'!$D$8:$D$42))+1,""),ROW()-1082)),"")</f>
        <v>https://www.comunidad.madrid/transparencia/informacion-institucional/planes-programas/plan-auditorias-centros-y-servicios-sanitarios-gestion</v>
      </c>
      <c r="D1097" s="99" t="s">
        <v>91</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https://www.comunidad.madrid/transparencia/contacto</v>
      </c>
      <c r="D1098" s="99" t="s">
        <v>93</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Buscador</v>
      </c>
      <c r="C1099" s="85" t="str" cm="1">
        <f t="array" ref="C1099">IFERROR(INDEX('03.Muestra'!$F$8:$F$42,SMALL(IF("Página Web"='03.Muestra'!$D$8:$D$42,ROW('03.Muestra'!$F$8:$F$42)-MIN(ROW('03.Muestra'!$D$8:$D$42))+1,""),ROW()-1082)),"")</f>
        <v>https://www.comunidad.madrid/transparencia/buscar?t=</v>
      </c>
      <c r="D1099" s="99" t="s">
        <v>91</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https://www.comunidad.madrid/transparencia/aviso-legal</v>
      </c>
      <c r="D1100" s="99" t="s">
        <v>91</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Privacidad</v>
      </c>
      <c r="C1101" s="85" t="str" cm="1">
        <f t="array" ref="C1101">IFERROR(INDEX('03.Muestra'!$F$8:$F$42,SMALL(IF("Página Web"='03.Muestra'!$D$8:$D$42,ROW('03.Muestra'!$F$8:$F$42)-MIN(ROW('03.Muestra'!$D$8:$D$42))+1,""),ROW()-1082)),"")</f>
        <v>https://www.comunidad.madrid/transparencia/privacidad</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https://www.comunidad.madrid/transparencia/declaracion-accesibilidad</v>
      </c>
      <c r="D1102" s="99" t="s">
        <v>91</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https://www.comunidad.madrid/transparencia/</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Reunión con Ayuntamiento de Brunete</v>
      </c>
      <c r="C1122" s="85" t="str" cm="1">
        <f t="array" ref="C1122">IFERROR(INDEX('03.Muestra'!$F$8:$F$42,SMALL(IF("Página Web"='03.Muestra'!$D$8:$D$42,ROW('03.Muestra'!$F$8:$F$42)-MIN(ROW('03.Muestra'!$D$8:$D$42))+1,""),ROW()-1120)),"")</f>
        <v>https://www.comunidad.madrid/transparencia/agenda/reunion-ayuntamiento-brunete-16</v>
      </c>
      <c r="D1122" s="99" t="s">
        <v>103</v>
      </c>
      <c r="E1122" s="79" t="str">
        <f t="shared" si="58"/>
        <v/>
      </c>
      <c r="F1122" s="91">
        <f ca="1">COUNTIF($D1121:INDIRECT("$D" &amp;  SUM(ROW()-1,'03.Muestra'!$D$45)-1),F1121)</f>
        <v>0</v>
      </c>
      <c r="G1122" s="91">
        <f ca="1">COUNTIF($D1121:INDIRECT("$D" &amp;  SUM(ROW()-1,'03.Muestra'!$D$45)-1),G1121)</f>
        <v>0</v>
      </c>
      <c r="H1122" s="91">
        <f ca="1">COUNTIF($D1121:INDIRECT("$D" &amp;  SUM(ROW()-1,'03.Muestra'!$D$45)-1),H1121)</f>
        <v>3</v>
      </c>
      <c r="I1122" s="91">
        <f ca="1">COUNTIF($D1121:INDIRECT("$D" &amp;  SUM(ROW()-1,'03.Muestra'!$D$45)-1),I1121)</f>
        <v>1</v>
      </c>
      <c r="J1122" s="91">
        <f ca="1">COUNTIF($D1121:INDIRECT("$D" &amp;  SUM(ROW()-1,'03.Muestra'!$D$45)-1),J1121)</f>
        <v>16</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Rafael García González</v>
      </c>
      <c r="C1123" s="85" t="str" cm="1">
        <f t="array" ref="C1123">IFERROR(INDEX('03.Muestra'!$F$8:$F$42,SMALL(IF("Página Web"='03.Muestra'!$D$8:$D$42,ROW('03.Muestra'!$F$8:$F$42)-MIN(ROW('03.Muestra'!$D$8:$D$42))+1,""),ROW()-1120)),"")</f>
        <v>https://www.comunidad.madrid/transparencia/persona/rafael-garcia-gonzalez-2</v>
      </c>
      <c r="D1123" s="99" t="s">
        <v>103</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A quién aplica la ley</v>
      </c>
      <c r="C1124" s="85" t="str" cm="1">
        <f t="array" ref="C1124">IFERROR(INDEX('03.Muestra'!$F$8:$F$42,SMALL(IF("Página Web"='03.Muestra'!$D$8:$D$42,ROW('03.Muestra'!$F$8:$F$42)-MIN(ROW('03.Muestra'!$D$8:$D$42))+1,""),ROW()-1120)),"")</f>
        <v>https://www.comunidad.madrid/transparencia/quien-aplica-ley</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Las instituciones y su funcionamiento</v>
      </c>
      <c r="C1125" s="85" t="str" cm="1">
        <f t="array" ref="C1125">IFERROR(INDEX('03.Muestra'!$F$8:$F$42,SMALL(IF("Página Web"='03.Muestra'!$D$8:$D$42,ROW('03.Muestra'!$F$8:$F$42)-MIN(ROW('03.Muestra'!$D$8:$D$42))+1,""),ROW()-1120)),"")</f>
        <v>https://www.comunidad.madrid/transparencia/instituciones-y-su-funcionamiento</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Evaluando la transparencia</v>
      </c>
      <c r="C1126" s="85" t="str" cm="1">
        <f t="array" ref="C1126">IFERROR(INDEX('03.Muestra'!$F$8:$F$42,SMALL(IF("Página Web"='03.Muestra'!$D$8:$D$42,ROW('03.Muestra'!$F$8:$F$42)-MIN(ROW('03.Muestra'!$D$8:$D$42))+1,""),ROW()-1120)),"")</f>
        <v>https://www.comunidad.madrid/transparencia/evaluando-transparencia</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Organización</v>
      </c>
      <c r="C1127" s="85" t="str" cm="1">
        <f t="array" ref="C1127">IFERROR(INDEX('03.Muestra'!$F$8:$F$42,SMALL(IF("Página Web"='03.Muestra'!$D$8:$D$42,ROW('03.Muestra'!$F$8:$F$42)-MIN(ROW('03.Muestra'!$D$8:$D$42))+1,""),ROW()-1120)),"")</f>
        <v>https://www.comunidad.madrid/transparencia/organizacion-recursos/organizacion</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Información del alto cargo</v>
      </c>
      <c r="C1128" s="85" t="str" cm="1">
        <f t="array" ref="C1128">IFERROR(INDEX('03.Muestra'!$F$8:$F$42,SMALL(IF("Página Web"='03.Muestra'!$D$8:$D$42,ROW('03.Muestra'!$F$8:$F$42)-MIN(ROW('03.Muestra'!$D$8:$D$42))+1,""),ROW()-1120)),"")</f>
        <v>https://www.comunidad.madrid/transparencia/Informaci%C3%B3n-del-alto-cargo</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Cartas  de servicios</v>
      </c>
      <c r="C1129" s="85" t="str" cm="1">
        <f t="array" ref="C1129">IFERROR(INDEX('03.Muestra'!$F$8:$F$42,SMALL(IF("Página Web"='03.Muestra'!$D$8:$D$42,ROW('03.Muestra'!$F$8:$F$42)-MIN(ROW('03.Muestra'!$D$8:$D$42))+1,""),ROW()-1120)),"")</f>
        <v>https://www.comunidad.madrid/transparencia/servicios-procedimientos/cartas-servicios</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Solicitar información pública</v>
      </c>
      <c r="C1130" s="85" t="str" cm="1">
        <f t="array" ref="C1130">IFERROR(INDEX('03.Muestra'!$F$8:$F$42,SMALL(IF("Página Web"='03.Muestra'!$D$8:$D$42,ROW('03.Muestra'!$F$8:$F$42)-MIN(ROW('03.Muestra'!$D$8:$D$42))+1,""),ROW()-1120)),"")</f>
        <v>https://www.comunidad.madrid/transparencia/derecho-acceso-informacion-publica</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Presupuestos</v>
      </c>
      <c r="C1131" s="85" t="str" cm="1">
        <f t="array" ref="C1131">IFERROR(INDEX('03.Muestra'!$F$8:$F$42,SMALL(IF("Página Web"='03.Muestra'!$D$8:$D$42,ROW('03.Muestra'!$F$8:$F$42)-MIN(ROW('03.Muestra'!$D$8:$D$42))+1,""),ROW()-1120)),"")</f>
        <v>https://www.comunidad.madrid/transparencia/presupuestos</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Contratos</v>
      </c>
      <c r="C1132" s="85" t="str" cm="1">
        <f t="array" ref="C1132">IFERROR(INDEX('03.Muestra'!$F$8:$F$42,SMALL(IF("Página Web"='03.Muestra'!$D$8:$D$42,ROW('03.Muestra'!$F$8:$F$42)-MIN(ROW('03.Muestra'!$D$8:$D$42))+1,""),ROW()-1120)),"")</f>
        <v>https://www.comunidad.madrid/transparencia/contratos</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Consulta pública</v>
      </c>
      <c r="C1133" s="85" t="str" cm="1">
        <f t="array" ref="C1133">IFERROR(INDEX('03.Muestra'!$F$8:$F$42,SMALL(IF("Página Web"='03.Muestra'!$D$8:$D$42,ROW('03.Muestra'!$F$8:$F$42)-MIN(ROW('03.Muestra'!$D$8:$D$42))+1,""),ROW()-1120)),"")</f>
        <v>https://www.comunidad.madrid/transparencia/normativa-planificacion/consulta-publica</v>
      </c>
      <c r="D1133" s="99" t="s">
        <v>91</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Planes y programas</v>
      </c>
      <c r="C1134" s="85" t="str" cm="1">
        <f t="array" ref="C1134">IFERROR(INDEX('03.Muestra'!$F$8:$F$42,SMALL(IF("Página Web"='03.Muestra'!$D$8:$D$42,ROW('03.Muestra'!$F$8:$F$42)-MIN(ROW('03.Muestra'!$D$8:$D$42))+1,""),ROW()-1120)),"")</f>
        <v>https://www.comunidad.madrid/transparencia/normativa-planificacion/planes-programas</v>
      </c>
      <c r="D1134" s="99" t="s">
        <v>91</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Plan de Auditorias de Centros y Servicios Sanitarios de Gestión Indirecta 2015-2016</v>
      </c>
      <c r="C1135" s="85" t="str" cm="1">
        <f t="array" ref="C1135">IFERROR(INDEX('03.Muestra'!$F$8:$F$42,SMALL(IF("Página Web"='03.Muestra'!$D$8:$D$42,ROW('03.Muestra'!$F$8:$F$42)-MIN(ROW('03.Muestra'!$D$8:$D$42))+1,""),ROW()-1120)),"")</f>
        <v>https://www.comunidad.madrid/transparencia/informacion-institucional/planes-programas/plan-auditorias-centros-y-servicios-sanitarios-gestion</v>
      </c>
      <c r="D1135" s="99" t="s">
        <v>103</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https://www.comunidad.madrid/transparencia/contacto</v>
      </c>
      <c r="D1136" s="99" t="s">
        <v>93</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Buscador</v>
      </c>
      <c r="C1137" s="85" t="str" cm="1">
        <f t="array" ref="C1137">IFERROR(INDEX('03.Muestra'!$F$8:$F$42,SMALL(IF("Página Web"='03.Muestra'!$D$8:$D$42,ROW('03.Muestra'!$F$8:$F$42)-MIN(ROW('03.Muestra'!$D$8:$D$42))+1,""),ROW()-1120)),"")</f>
        <v>https://www.comunidad.madrid/transparencia/buscar?t=</v>
      </c>
      <c r="D1137" s="99" t="s">
        <v>91</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https://www.comunidad.madrid/transparencia/aviso-legal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Privacidad</v>
      </c>
      <c r="C1139" s="85" t="str" cm="1">
        <f t="array" ref="C1139">IFERROR(INDEX('03.Muestra'!$F$8:$F$42,SMALL(IF("Página Web"='03.Muestra'!$D$8:$D$42,ROW('03.Muestra'!$F$8:$F$42)-MIN(ROW('03.Muestra'!$D$8:$D$42))+1,""),ROW()-1120)),"")</f>
        <v>https://www.comunidad.madrid/transparencia/privacidad</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https://www.comunidad.madrid/transparencia/declaracion-accesibilidad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https://www.comunidad.madrid/transparencia/</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Reunión con Ayuntamiento de Brunete</v>
      </c>
      <c r="C1160" s="85" t="str" cm="1">
        <f t="array" ref="C1160">IFERROR(INDEX('03.Muestra'!$F$8:$F$42,SMALL(IF("Página Web"='03.Muestra'!$D$8:$D$42,ROW('03.Muestra'!$F$8:$F$42)-MIN(ROW('03.Muestra'!$D$8:$D$42))+1,""),ROW()-1158)),"")</f>
        <v>https://www.comunidad.madrid/transparencia/agenda/reunion-ayuntamiento-brunete-16</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19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Rafael García González</v>
      </c>
      <c r="C1161" s="85" t="str" cm="1">
        <f t="array" ref="C1161">IFERROR(INDEX('03.Muestra'!$F$8:$F$42,SMALL(IF("Página Web"='03.Muestra'!$D$8:$D$42,ROW('03.Muestra'!$F$8:$F$42)-MIN(ROW('03.Muestra'!$D$8:$D$42))+1,""),ROW()-1158)),"")</f>
        <v>https://www.comunidad.madrid/transparencia/persona/rafael-garcia-gonzalez-2</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A quién aplica la ley</v>
      </c>
      <c r="C1162" s="85" t="str" cm="1">
        <f t="array" ref="C1162">IFERROR(INDEX('03.Muestra'!$F$8:$F$42,SMALL(IF("Página Web"='03.Muestra'!$D$8:$D$42,ROW('03.Muestra'!$F$8:$F$42)-MIN(ROW('03.Muestra'!$D$8:$D$42))+1,""),ROW()-1158)),"")</f>
        <v>https://www.comunidad.madrid/transparencia/quien-aplica-ley</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Las instituciones y su funcionamiento</v>
      </c>
      <c r="C1163" s="85" t="str" cm="1">
        <f t="array" ref="C1163">IFERROR(INDEX('03.Muestra'!$F$8:$F$42,SMALL(IF("Página Web"='03.Muestra'!$D$8:$D$42,ROW('03.Muestra'!$F$8:$F$42)-MIN(ROW('03.Muestra'!$D$8:$D$42))+1,""),ROW()-1158)),"")</f>
        <v>https://www.comunidad.madrid/transparencia/instituciones-y-su-funcionamiento</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Evaluando la transparencia</v>
      </c>
      <c r="C1164" s="85" t="str" cm="1">
        <f t="array" ref="C1164">IFERROR(INDEX('03.Muestra'!$F$8:$F$42,SMALL(IF("Página Web"='03.Muestra'!$D$8:$D$42,ROW('03.Muestra'!$F$8:$F$42)-MIN(ROW('03.Muestra'!$D$8:$D$42))+1,""),ROW()-1158)),"")</f>
        <v>https://www.comunidad.madrid/transparencia/evaluando-transparencia</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Organización</v>
      </c>
      <c r="C1165" s="85" t="str" cm="1">
        <f t="array" ref="C1165">IFERROR(INDEX('03.Muestra'!$F$8:$F$42,SMALL(IF("Página Web"='03.Muestra'!$D$8:$D$42,ROW('03.Muestra'!$F$8:$F$42)-MIN(ROW('03.Muestra'!$D$8:$D$42))+1,""),ROW()-1158)),"")</f>
        <v>https://www.comunidad.madrid/transparencia/organizacion-recursos/organizacion</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Información del alto cargo</v>
      </c>
      <c r="C1166" s="85" t="str" cm="1">
        <f t="array" ref="C1166">IFERROR(INDEX('03.Muestra'!$F$8:$F$42,SMALL(IF("Página Web"='03.Muestra'!$D$8:$D$42,ROW('03.Muestra'!$F$8:$F$42)-MIN(ROW('03.Muestra'!$D$8:$D$42))+1,""),ROW()-1158)),"")</f>
        <v>https://www.comunidad.madrid/transparencia/Informaci%C3%B3n-del-alto-cargo</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Cartas  de servicios</v>
      </c>
      <c r="C1167" s="85" t="str" cm="1">
        <f t="array" ref="C1167">IFERROR(INDEX('03.Muestra'!$F$8:$F$42,SMALL(IF("Página Web"='03.Muestra'!$D$8:$D$42,ROW('03.Muestra'!$F$8:$F$42)-MIN(ROW('03.Muestra'!$D$8:$D$42))+1,""),ROW()-1158)),"")</f>
        <v>https://www.comunidad.madrid/transparencia/servicios-procedimientos/cartas-servicios</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Solicitar información pública</v>
      </c>
      <c r="C1168" s="85" t="str" cm="1">
        <f t="array" ref="C1168">IFERROR(INDEX('03.Muestra'!$F$8:$F$42,SMALL(IF("Página Web"='03.Muestra'!$D$8:$D$42,ROW('03.Muestra'!$F$8:$F$42)-MIN(ROW('03.Muestra'!$D$8:$D$42))+1,""),ROW()-1158)),"")</f>
        <v>https://www.comunidad.madrid/transparencia/derecho-acceso-informacion-publica</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Presupuestos</v>
      </c>
      <c r="C1169" s="85" t="str" cm="1">
        <f t="array" ref="C1169">IFERROR(INDEX('03.Muestra'!$F$8:$F$42,SMALL(IF("Página Web"='03.Muestra'!$D$8:$D$42,ROW('03.Muestra'!$F$8:$F$42)-MIN(ROW('03.Muestra'!$D$8:$D$42))+1,""),ROW()-1158)),"")</f>
        <v>https://www.comunidad.madrid/transparencia/presupuestos</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Contratos</v>
      </c>
      <c r="C1170" s="85" t="str" cm="1">
        <f t="array" ref="C1170">IFERROR(INDEX('03.Muestra'!$F$8:$F$42,SMALL(IF("Página Web"='03.Muestra'!$D$8:$D$42,ROW('03.Muestra'!$F$8:$F$42)-MIN(ROW('03.Muestra'!$D$8:$D$42))+1,""),ROW()-1158)),"")</f>
        <v>https://www.comunidad.madrid/transparencia/contratos</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Consulta pública</v>
      </c>
      <c r="C1171" s="85" t="str" cm="1">
        <f t="array" ref="C1171">IFERROR(INDEX('03.Muestra'!$F$8:$F$42,SMALL(IF("Página Web"='03.Muestra'!$D$8:$D$42,ROW('03.Muestra'!$F$8:$F$42)-MIN(ROW('03.Muestra'!$D$8:$D$42))+1,""),ROW()-1158)),"")</f>
        <v>https://www.comunidad.madrid/transparencia/normativa-planificacion/consulta-publica</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Planes y programas</v>
      </c>
      <c r="C1172" s="85" t="str" cm="1">
        <f t="array" ref="C1172">IFERROR(INDEX('03.Muestra'!$F$8:$F$42,SMALL(IF("Página Web"='03.Muestra'!$D$8:$D$42,ROW('03.Muestra'!$F$8:$F$42)-MIN(ROW('03.Muestra'!$D$8:$D$42))+1,""),ROW()-1158)),"")</f>
        <v>https://www.comunidad.madrid/transparencia/normativa-planificacion/planes-programas</v>
      </c>
      <c r="D1172" s="99" t="s">
        <v>91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Plan de Auditorias de Centros y Servicios Sanitarios de Gestión Indirecta 2015-2016</v>
      </c>
      <c r="C1173" s="85" t="str" cm="1">
        <f t="array" ref="C1173">IFERROR(INDEX('03.Muestra'!$F$8:$F$42,SMALL(IF("Página Web"='03.Muestra'!$D$8:$D$42,ROW('03.Muestra'!$F$8:$F$42)-MIN(ROW('03.Muestra'!$D$8:$D$42))+1,""),ROW()-1158)),"")</f>
        <v>https://www.comunidad.madrid/transparencia/informacion-institucional/planes-programas/plan-auditorias-centros-y-servicios-sanitarios-gestion</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https://www.comunidad.madrid/transparencia/contacto</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Buscador</v>
      </c>
      <c r="C1175" s="85" t="str" cm="1">
        <f t="array" ref="C1175">IFERROR(INDEX('03.Muestra'!$F$8:$F$42,SMALL(IF("Página Web"='03.Muestra'!$D$8:$D$42,ROW('03.Muestra'!$F$8:$F$42)-MIN(ROW('03.Muestra'!$D$8:$D$42))+1,""),ROW()-1158)),"")</f>
        <v>https://www.comunidad.madrid/transparencia/buscar?t=</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https://www.comunidad.madrid/transparencia/aviso-legal</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Privacidad</v>
      </c>
      <c r="C1177" s="85" t="str" cm="1">
        <f t="array" ref="C1177">IFERROR(INDEX('03.Muestra'!$F$8:$F$42,SMALL(IF("Página Web"='03.Muestra'!$D$8:$D$42,ROW('03.Muestra'!$F$8:$F$42)-MIN(ROW('03.Muestra'!$D$8:$D$42))+1,""),ROW()-1158)),"")</f>
        <v>https://www.comunidad.madrid/transparencia/privacidad</v>
      </c>
      <c r="D1177" s="99" t="s">
        <v>91</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https://www.comunidad.madrid/transparencia/declaracion-accesibilidad</v>
      </c>
      <c r="D1178" s="99" t="s">
        <v>93</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https://www.comunidad.madrid/transparencia/</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Reunión con Ayuntamiento de Brunete</v>
      </c>
      <c r="C1198" s="85" t="str" cm="1">
        <f t="array" ref="C1198">IFERROR(INDEX('03.Muestra'!$F$8:$F$42,SMALL(IF("Página Web"='03.Muestra'!$D$8:$D$42,ROW('03.Muestra'!$F$8:$F$42)-MIN(ROW('03.Muestra'!$D$8:$D$42))+1,""),ROW()-1196)),"")</f>
        <v>https://www.comunidad.madrid/transparencia/agenda/reunion-ayuntamiento-brunete-16</v>
      </c>
      <c r="D1198" s="99"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4</v>
      </c>
      <c r="J1198" s="91">
        <f ca="1">COUNTIF($D1197:INDIRECT("$D" &amp;  SUM(ROW()-1,'03.Muestra'!$D$45)-1),J1197)</f>
        <v>16</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Rafael García González</v>
      </c>
      <c r="C1199" s="85" t="str" cm="1">
        <f t="array" ref="C1199">IFERROR(INDEX('03.Muestra'!$F$8:$F$42,SMALL(IF("Página Web"='03.Muestra'!$D$8:$D$42,ROW('03.Muestra'!$F$8:$F$42)-MIN(ROW('03.Muestra'!$D$8:$D$42))+1,""),ROW()-1196)),"")</f>
        <v>https://www.comunidad.madrid/transparencia/persona/rafael-garcia-gonzalez-2</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A quién aplica la ley</v>
      </c>
      <c r="C1200" s="85" t="str" cm="1">
        <f t="array" ref="C1200">IFERROR(INDEX('03.Muestra'!$F$8:$F$42,SMALL(IF("Página Web"='03.Muestra'!$D$8:$D$42,ROW('03.Muestra'!$F$8:$F$42)-MIN(ROW('03.Muestra'!$D$8:$D$42))+1,""),ROW()-1196)),"")</f>
        <v>https://www.comunidad.madrid/transparencia/quien-aplica-ley</v>
      </c>
      <c r="D1200" s="99" t="s">
        <v>91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Las instituciones y su funcionamiento</v>
      </c>
      <c r="C1201" s="85" t="str" cm="1">
        <f t="array" ref="C1201">IFERROR(INDEX('03.Muestra'!$F$8:$F$42,SMALL(IF("Página Web"='03.Muestra'!$D$8:$D$42,ROW('03.Muestra'!$F$8:$F$42)-MIN(ROW('03.Muestra'!$D$8:$D$42))+1,""),ROW()-1196)),"")</f>
        <v>https://www.comunidad.madrid/transparencia/instituciones-y-su-funcionamiento</v>
      </c>
      <c r="D1201" s="99" t="s">
        <v>91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Evaluando la transparencia</v>
      </c>
      <c r="C1202" s="85" t="str" cm="1">
        <f t="array" ref="C1202">IFERROR(INDEX('03.Muestra'!$F$8:$F$42,SMALL(IF("Página Web"='03.Muestra'!$D$8:$D$42,ROW('03.Muestra'!$F$8:$F$42)-MIN(ROW('03.Muestra'!$D$8:$D$42))+1,""),ROW()-1196)),"")</f>
        <v>https://www.comunidad.madrid/transparencia/evaluando-transparencia</v>
      </c>
      <c r="D1202" s="99" t="s">
        <v>91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Organización</v>
      </c>
      <c r="C1203" s="85" t="str" cm="1">
        <f t="array" ref="C1203">IFERROR(INDEX('03.Muestra'!$F$8:$F$42,SMALL(IF("Página Web"='03.Muestra'!$D$8:$D$42,ROW('03.Muestra'!$F$8:$F$42)-MIN(ROW('03.Muestra'!$D$8:$D$42))+1,""),ROW()-1196)),"")</f>
        <v>https://www.comunidad.madrid/transparencia/organizacion-recursos/organizacion</v>
      </c>
      <c r="D1203" s="99" t="s">
        <v>91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Información del alto cargo</v>
      </c>
      <c r="C1204" s="85" t="str" cm="1">
        <f t="array" ref="C1204">IFERROR(INDEX('03.Muestra'!$F$8:$F$42,SMALL(IF("Página Web"='03.Muestra'!$D$8:$D$42,ROW('03.Muestra'!$F$8:$F$42)-MIN(ROW('03.Muestra'!$D$8:$D$42))+1,""),ROW()-1196)),"")</f>
        <v>https://www.comunidad.madrid/transparencia/Informaci%C3%B3n-del-alto-cargo</v>
      </c>
      <c r="D1204" s="99" t="s">
        <v>91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Cartas  de servicios</v>
      </c>
      <c r="C1205" s="85" t="str" cm="1">
        <f t="array" ref="C1205">IFERROR(INDEX('03.Muestra'!$F$8:$F$42,SMALL(IF("Página Web"='03.Muestra'!$D$8:$D$42,ROW('03.Muestra'!$F$8:$F$42)-MIN(ROW('03.Muestra'!$D$8:$D$42))+1,""),ROW()-1196)),"")</f>
        <v>https://www.comunidad.madrid/transparencia/servicios-procedimientos/cartas-servicios</v>
      </c>
      <c r="D1205" s="99" t="s">
        <v>91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Solicitar información pública</v>
      </c>
      <c r="C1206" s="85" t="str" cm="1">
        <f t="array" ref="C1206">IFERROR(INDEX('03.Muestra'!$F$8:$F$42,SMALL(IF("Página Web"='03.Muestra'!$D$8:$D$42,ROW('03.Muestra'!$F$8:$F$42)-MIN(ROW('03.Muestra'!$D$8:$D$42))+1,""),ROW()-1196)),"")</f>
        <v>https://www.comunidad.madrid/transparencia/derecho-acceso-informacion-publica</v>
      </c>
      <c r="D1206" s="99" t="s">
        <v>91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Presupuestos</v>
      </c>
      <c r="C1207" s="85" t="str" cm="1">
        <f t="array" ref="C1207">IFERROR(INDEX('03.Muestra'!$F$8:$F$42,SMALL(IF("Página Web"='03.Muestra'!$D$8:$D$42,ROW('03.Muestra'!$F$8:$F$42)-MIN(ROW('03.Muestra'!$D$8:$D$42))+1,""),ROW()-1196)),"")</f>
        <v>https://www.comunidad.madrid/transparencia/presupuestos</v>
      </c>
      <c r="D1207" s="99" t="s">
        <v>91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Contratos</v>
      </c>
      <c r="C1208" s="85" t="str" cm="1">
        <f t="array" ref="C1208">IFERROR(INDEX('03.Muestra'!$F$8:$F$42,SMALL(IF("Página Web"='03.Muestra'!$D$8:$D$42,ROW('03.Muestra'!$F$8:$F$42)-MIN(ROW('03.Muestra'!$D$8:$D$42))+1,""),ROW()-1196)),"")</f>
        <v>https://www.comunidad.madrid/transparencia/contratos</v>
      </c>
      <c r="D1208" s="99" t="s">
        <v>91</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Consulta pública</v>
      </c>
      <c r="C1209" s="85" t="str" cm="1">
        <f t="array" ref="C1209">IFERROR(INDEX('03.Muestra'!$F$8:$F$42,SMALL(IF("Página Web"='03.Muestra'!$D$8:$D$42,ROW('03.Muestra'!$F$8:$F$42)-MIN(ROW('03.Muestra'!$D$8:$D$42))+1,""),ROW()-1196)),"")</f>
        <v>https://www.comunidad.madrid/transparencia/normativa-planificacion/consulta-publica</v>
      </c>
      <c r="D1209" s="99" t="s">
        <v>93</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Planes y programas</v>
      </c>
      <c r="C1210" s="85" t="str" cm="1">
        <f t="array" ref="C1210">IFERROR(INDEX('03.Muestra'!$F$8:$F$42,SMALL(IF("Página Web"='03.Muestra'!$D$8:$D$42,ROW('03.Muestra'!$F$8:$F$42)-MIN(ROW('03.Muestra'!$D$8:$D$42))+1,""),ROW()-1196)),"")</f>
        <v>https://www.comunidad.madrid/transparencia/normativa-planificacion/planes-programas</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Plan de Auditorias de Centros y Servicios Sanitarios de Gestión Indirecta 2015-2016</v>
      </c>
      <c r="C1211" s="85" t="str" cm="1">
        <f t="array" ref="C1211">IFERROR(INDEX('03.Muestra'!$F$8:$F$42,SMALL(IF("Página Web"='03.Muestra'!$D$8:$D$42,ROW('03.Muestra'!$F$8:$F$42)-MIN(ROW('03.Muestra'!$D$8:$D$42))+1,""),ROW()-1196)),"")</f>
        <v>https://www.comunidad.madrid/transparencia/informacion-institucional/planes-programas/plan-auditorias-centros-y-servicios-sanitarios-gestion</v>
      </c>
      <c r="D1211" s="99" t="s">
        <v>91</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https://www.comunidad.madrid/transparencia/contacto</v>
      </c>
      <c r="D1212" s="99" t="s">
        <v>91</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Buscador</v>
      </c>
      <c r="C1213" s="85" t="str" cm="1">
        <f t="array" ref="C1213">IFERROR(INDEX('03.Muestra'!$F$8:$F$42,SMALL(IF("Página Web"='03.Muestra'!$D$8:$D$42,ROW('03.Muestra'!$F$8:$F$42)-MIN(ROW('03.Muestra'!$D$8:$D$42))+1,""),ROW()-1196)),"")</f>
        <v>https://www.comunidad.madrid/transparencia/buscar?t=</v>
      </c>
      <c r="D1213" s="99" t="s">
        <v>91</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https://www.comunidad.madrid/transparencia/aviso-legal</v>
      </c>
      <c r="D1214" s="99" t="s">
        <v>91</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Privacidad</v>
      </c>
      <c r="C1215" s="85" t="str" cm="1">
        <f t="array" ref="C1215">IFERROR(INDEX('03.Muestra'!$F$8:$F$42,SMALL(IF("Página Web"='03.Muestra'!$D$8:$D$42,ROW('03.Muestra'!$F$8:$F$42)-MIN(ROW('03.Muestra'!$D$8:$D$42))+1,""),ROW()-1196)),"")</f>
        <v>https://www.comunidad.madrid/transparencia/privacidad</v>
      </c>
      <c r="D1215" s="99" t="s">
        <v>91</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https://www.comunidad.madrid/transparencia/declaracion-accesibilidad</v>
      </c>
      <c r="D1216" s="99" t="s">
        <v>91</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https://www.comunidad.madrid/transparencia/</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Reunión con Ayuntamiento de Brunete</v>
      </c>
      <c r="C1236" s="85" t="str" cm="1">
        <f t="array" ref="C1236">IFERROR(INDEX('03.Muestra'!$F$8:$F$42,SMALL(IF("Página Web"='03.Muestra'!$D$8:$D$42,ROW('03.Muestra'!$F$8:$F$42)-MIN(ROW('03.Muestra'!$D$8:$D$42))+1,""),ROW()-1234)),"")</f>
        <v>https://www.comunidad.madrid/transparencia/agenda/reunion-ayuntamiento-brunete-16</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Rafael García González</v>
      </c>
      <c r="C1237" s="85" t="str" cm="1">
        <f t="array" ref="C1237">IFERROR(INDEX('03.Muestra'!$F$8:$F$42,SMALL(IF("Página Web"='03.Muestra'!$D$8:$D$42,ROW('03.Muestra'!$F$8:$F$42)-MIN(ROW('03.Muestra'!$D$8:$D$42))+1,""),ROW()-1234)),"")</f>
        <v>https://www.comunidad.madrid/transparencia/persona/rafael-garcia-gonzalez-2</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A quién aplica la ley</v>
      </c>
      <c r="C1238" s="85" t="str" cm="1">
        <f t="array" ref="C1238">IFERROR(INDEX('03.Muestra'!$F$8:$F$42,SMALL(IF("Página Web"='03.Muestra'!$D$8:$D$42,ROW('03.Muestra'!$F$8:$F$42)-MIN(ROW('03.Muestra'!$D$8:$D$42))+1,""),ROW()-1234)),"")</f>
        <v>https://www.comunidad.madrid/transparencia/quien-aplica-ley</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Las instituciones y su funcionamiento</v>
      </c>
      <c r="C1239" s="85" t="str" cm="1">
        <f t="array" ref="C1239">IFERROR(INDEX('03.Muestra'!$F$8:$F$42,SMALL(IF("Página Web"='03.Muestra'!$D$8:$D$42,ROW('03.Muestra'!$F$8:$F$42)-MIN(ROW('03.Muestra'!$D$8:$D$42))+1,""),ROW()-1234)),"")</f>
        <v>https://www.comunidad.madrid/transparencia/instituciones-y-su-funcionamiento</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Evaluando la transparencia</v>
      </c>
      <c r="C1240" s="85" t="str" cm="1">
        <f t="array" ref="C1240">IFERROR(INDEX('03.Muestra'!$F$8:$F$42,SMALL(IF("Página Web"='03.Muestra'!$D$8:$D$42,ROW('03.Muestra'!$F$8:$F$42)-MIN(ROW('03.Muestra'!$D$8:$D$42))+1,""),ROW()-1234)),"")</f>
        <v>https://www.comunidad.madrid/transparencia/evaluando-transparencia</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Organización</v>
      </c>
      <c r="C1241" s="85" t="str" cm="1">
        <f t="array" ref="C1241">IFERROR(INDEX('03.Muestra'!$F$8:$F$42,SMALL(IF("Página Web"='03.Muestra'!$D$8:$D$42,ROW('03.Muestra'!$F$8:$F$42)-MIN(ROW('03.Muestra'!$D$8:$D$42))+1,""),ROW()-1234)),"")</f>
        <v>https://www.comunidad.madrid/transparencia/organizacion-recursos/organizacion</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Información del alto cargo</v>
      </c>
      <c r="C1242" s="85" t="str" cm="1">
        <f t="array" ref="C1242">IFERROR(INDEX('03.Muestra'!$F$8:$F$42,SMALL(IF("Página Web"='03.Muestra'!$D$8:$D$42,ROW('03.Muestra'!$F$8:$F$42)-MIN(ROW('03.Muestra'!$D$8:$D$42))+1,""),ROW()-1234)),"")</f>
        <v>https://www.comunidad.madrid/transparencia/Informaci%C3%B3n-del-alto-cargo</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Cartas  de servicios</v>
      </c>
      <c r="C1243" s="85" t="str" cm="1">
        <f t="array" ref="C1243">IFERROR(INDEX('03.Muestra'!$F$8:$F$42,SMALL(IF("Página Web"='03.Muestra'!$D$8:$D$42,ROW('03.Muestra'!$F$8:$F$42)-MIN(ROW('03.Muestra'!$D$8:$D$42))+1,""),ROW()-1234)),"")</f>
        <v>https://www.comunidad.madrid/transparencia/servicios-procedimientos/cartas-servicios</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Solicitar información pública</v>
      </c>
      <c r="C1244" s="85" t="str" cm="1">
        <f t="array" ref="C1244">IFERROR(INDEX('03.Muestra'!$F$8:$F$42,SMALL(IF("Página Web"='03.Muestra'!$D$8:$D$42,ROW('03.Muestra'!$F$8:$F$42)-MIN(ROW('03.Muestra'!$D$8:$D$42))+1,""),ROW()-1234)),"")</f>
        <v>https://www.comunidad.madrid/transparencia/derecho-acceso-informacion-publica</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Presupuestos</v>
      </c>
      <c r="C1245" s="85" t="str" cm="1">
        <f t="array" ref="C1245">IFERROR(INDEX('03.Muestra'!$F$8:$F$42,SMALL(IF("Página Web"='03.Muestra'!$D$8:$D$42,ROW('03.Muestra'!$F$8:$F$42)-MIN(ROW('03.Muestra'!$D$8:$D$42))+1,""),ROW()-1234)),"")</f>
        <v>https://www.comunidad.madrid/transparencia/presupuestos</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Contratos</v>
      </c>
      <c r="C1246" s="85" t="str" cm="1">
        <f t="array" ref="C1246">IFERROR(INDEX('03.Muestra'!$F$8:$F$42,SMALL(IF("Página Web"='03.Muestra'!$D$8:$D$42,ROW('03.Muestra'!$F$8:$F$42)-MIN(ROW('03.Muestra'!$D$8:$D$42))+1,""),ROW()-1234)),"")</f>
        <v>https://www.comunidad.madrid/transparencia/contratos</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Consulta pública</v>
      </c>
      <c r="C1247" s="85" t="str" cm="1">
        <f t="array" ref="C1247">IFERROR(INDEX('03.Muestra'!$F$8:$F$42,SMALL(IF("Página Web"='03.Muestra'!$D$8:$D$42,ROW('03.Muestra'!$F$8:$F$42)-MIN(ROW('03.Muestra'!$D$8:$D$42))+1,""),ROW()-1234)),"")</f>
        <v>https://www.comunidad.madrid/transparencia/normativa-planificacion/consulta-publica</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Planes y programas</v>
      </c>
      <c r="C1248" s="85" t="str" cm="1">
        <f t="array" ref="C1248">IFERROR(INDEX('03.Muestra'!$F$8:$F$42,SMALL(IF("Página Web"='03.Muestra'!$D$8:$D$42,ROW('03.Muestra'!$F$8:$F$42)-MIN(ROW('03.Muestra'!$D$8:$D$42))+1,""),ROW()-1234)),"")</f>
        <v>https://www.comunidad.madrid/transparencia/normativa-planificacion/planes-programas</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Plan de Auditorias de Centros y Servicios Sanitarios de Gestión Indirecta 2015-2016</v>
      </c>
      <c r="C1249" s="85" t="str" cm="1">
        <f t="array" ref="C1249">IFERROR(INDEX('03.Muestra'!$F$8:$F$42,SMALL(IF("Página Web"='03.Muestra'!$D$8:$D$42,ROW('03.Muestra'!$F$8:$F$42)-MIN(ROW('03.Muestra'!$D$8:$D$42))+1,""),ROW()-1234)),"")</f>
        <v>https://www.comunidad.madrid/transparencia/informacion-institucional/planes-programas/plan-auditorias-centros-y-servicios-sanitarios-gestion</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https://www.comunidad.madrid/transparencia/contacto</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Buscador</v>
      </c>
      <c r="C1251" s="85" t="str" cm="1">
        <f t="array" ref="C1251">IFERROR(INDEX('03.Muestra'!$F$8:$F$42,SMALL(IF("Página Web"='03.Muestra'!$D$8:$D$42,ROW('03.Muestra'!$F$8:$F$42)-MIN(ROW('03.Muestra'!$D$8:$D$42))+1,""),ROW()-1234)),"")</f>
        <v>https://www.comunidad.madrid/transparencia/buscar?t=</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https://www.comunidad.madrid/transparencia/aviso-legal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Privacidad</v>
      </c>
      <c r="C1253" s="85" t="str" cm="1">
        <f t="array" ref="C1253">IFERROR(INDEX('03.Muestra'!$F$8:$F$42,SMALL(IF("Página Web"='03.Muestra'!$D$8:$D$42,ROW('03.Muestra'!$F$8:$F$42)-MIN(ROW('03.Muestra'!$D$8:$D$42))+1,""),ROW()-1234)),"")</f>
        <v>https://www.comunidad.madrid/transparencia/privacidad</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https://www.comunidad.madrid/transparencia/declaracion-accesibilidad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https://www.comunidad.madrid/transparencia/</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Reunión con Ayuntamiento de Brunete</v>
      </c>
      <c r="C1274" s="85" t="str" cm="1">
        <f t="array" ref="C1274">IFERROR(INDEX('03.Muestra'!$F$8:$F$42,SMALL(IF("Página Web"='03.Muestra'!$D$8:$D$42,ROW('03.Muestra'!$F$8:$F$42)-MIN(ROW('03.Muestra'!$D$8:$D$42))+1,""),ROW()-1272)),"")</f>
        <v>https://www.comunidad.madrid/transparencia/agenda/reunion-ayuntamiento-brunete-16</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Rafael García González</v>
      </c>
      <c r="C1275" s="85" t="str" cm="1">
        <f t="array" ref="C1275">IFERROR(INDEX('03.Muestra'!$F$8:$F$42,SMALL(IF("Página Web"='03.Muestra'!$D$8:$D$42,ROW('03.Muestra'!$F$8:$F$42)-MIN(ROW('03.Muestra'!$D$8:$D$42))+1,""),ROW()-1272)),"")</f>
        <v>https://www.comunidad.madrid/transparencia/persona/rafael-garcia-gonzalez-2</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A quién aplica la ley</v>
      </c>
      <c r="C1276" s="85" t="str" cm="1">
        <f t="array" ref="C1276">IFERROR(INDEX('03.Muestra'!$F$8:$F$42,SMALL(IF("Página Web"='03.Muestra'!$D$8:$D$42,ROW('03.Muestra'!$F$8:$F$42)-MIN(ROW('03.Muestra'!$D$8:$D$42))+1,""),ROW()-1272)),"")</f>
        <v>https://www.comunidad.madrid/transparencia/quien-aplica-ley</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Las instituciones y su funcionamiento</v>
      </c>
      <c r="C1277" s="85" t="str" cm="1">
        <f t="array" ref="C1277">IFERROR(INDEX('03.Muestra'!$F$8:$F$42,SMALL(IF("Página Web"='03.Muestra'!$D$8:$D$42,ROW('03.Muestra'!$F$8:$F$42)-MIN(ROW('03.Muestra'!$D$8:$D$42))+1,""),ROW()-1272)),"")</f>
        <v>https://www.comunidad.madrid/transparencia/instituciones-y-su-funcionamiento</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Evaluando la transparencia</v>
      </c>
      <c r="C1278" s="85" t="str" cm="1">
        <f t="array" ref="C1278">IFERROR(INDEX('03.Muestra'!$F$8:$F$42,SMALL(IF("Página Web"='03.Muestra'!$D$8:$D$42,ROW('03.Muestra'!$F$8:$F$42)-MIN(ROW('03.Muestra'!$D$8:$D$42))+1,""),ROW()-1272)),"")</f>
        <v>https://www.comunidad.madrid/transparencia/evaluando-transparencia</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Organización</v>
      </c>
      <c r="C1279" s="85" t="str" cm="1">
        <f t="array" ref="C1279">IFERROR(INDEX('03.Muestra'!$F$8:$F$42,SMALL(IF("Página Web"='03.Muestra'!$D$8:$D$42,ROW('03.Muestra'!$F$8:$F$42)-MIN(ROW('03.Muestra'!$D$8:$D$42))+1,""),ROW()-1272)),"")</f>
        <v>https://www.comunidad.madrid/transparencia/organizacion-recursos/organizacion</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Información del alto cargo</v>
      </c>
      <c r="C1280" s="85" t="str" cm="1">
        <f t="array" ref="C1280">IFERROR(INDEX('03.Muestra'!$F$8:$F$42,SMALL(IF("Página Web"='03.Muestra'!$D$8:$D$42,ROW('03.Muestra'!$F$8:$F$42)-MIN(ROW('03.Muestra'!$D$8:$D$42))+1,""),ROW()-1272)),"")</f>
        <v>https://www.comunidad.madrid/transparencia/Informaci%C3%B3n-del-alto-cargo</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Cartas  de servicios</v>
      </c>
      <c r="C1281" s="85" t="str" cm="1">
        <f t="array" ref="C1281">IFERROR(INDEX('03.Muestra'!$F$8:$F$42,SMALL(IF("Página Web"='03.Muestra'!$D$8:$D$42,ROW('03.Muestra'!$F$8:$F$42)-MIN(ROW('03.Muestra'!$D$8:$D$42))+1,""),ROW()-1272)),"")</f>
        <v>https://www.comunidad.madrid/transparencia/servicios-procedimientos/cartas-servicios</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Solicitar información pública</v>
      </c>
      <c r="C1282" s="85" t="str" cm="1">
        <f t="array" ref="C1282">IFERROR(INDEX('03.Muestra'!$F$8:$F$42,SMALL(IF("Página Web"='03.Muestra'!$D$8:$D$42,ROW('03.Muestra'!$F$8:$F$42)-MIN(ROW('03.Muestra'!$D$8:$D$42))+1,""),ROW()-1272)),"")</f>
        <v>https://www.comunidad.madrid/transparencia/derecho-acceso-informacion-publica</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Presupuestos</v>
      </c>
      <c r="C1283" s="85" t="str" cm="1">
        <f t="array" ref="C1283">IFERROR(INDEX('03.Muestra'!$F$8:$F$42,SMALL(IF("Página Web"='03.Muestra'!$D$8:$D$42,ROW('03.Muestra'!$F$8:$F$42)-MIN(ROW('03.Muestra'!$D$8:$D$42))+1,""),ROW()-1272)),"")</f>
        <v>https://www.comunidad.madrid/transparencia/presupuestos</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Contratos</v>
      </c>
      <c r="C1284" s="85" t="str" cm="1">
        <f t="array" ref="C1284">IFERROR(INDEX('03.Muestra'!$F$8:$F$42,SMALL(IF("Página Web"='03.Muestra'!$D$8:$D$42,ROW('03.Muestra'!$F$8:$F$42)-MIN(ROW('03.Muestra'!$D$8:$D$42))+1,""),ROW()-1272)),"")</f>
        <v>https://www.comunidad.madrid/transparencia/contratos</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Consulta pública</v>
      </c>
      <c r="C1285" s="85" t="str" cm="1">
        <f t="array" ref="C1285">IFERROR(INDEX('03.Muestra'!$F$8:$F$42,SMALL(IF("Página Web"='03.Muestra'!$D$8:$D$42,ROW('03.Muestra'!$F$8:$F$42)-MIN(ROW('03.Muestra'!$D$8:$D$42))+1,""),ROW()-1272)),"")</f>
        <v>https://www.comunidad.madrid/transparencia/normativa-planificacion/consulta-publica</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Planes y programas</v>
      </c>
      <c r="C1286" s="85" t="str" cm="1">
        <f t="array" ref="C1286">IFERROR(INDEX('03.Muestra'!$F$8:$F$42,SMALL(IF("Página Web"='03.Muestra'!$D$8:$D$42,ROW('03.Muestra'!$F$8:$F$42)-MIN(ROW('03.Muestra'!$D$8:$D$42))+1,""),ROW()-1272)),"")</f>
        <v>https://www.comunidad.madrid/transparencia/normativa-planificacion/planes-programas</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Plan de Auditorias de Centros y Servicios Sanitarios de Gestión Indirecta 2015-2016</v>
      </c>
      <c r="C1287" s="85" t="str" cm="1">
        <f t="array" ref="C1287">IFERROR(INDEX('03.Muestra'!$F$8:$F$42,SMALL(IF("Página Web"='03.Muestra'!$D$8:$D$42,ROW('03.Muestra'!$F$8:$F$42)-MIN(ROW('03.Muestra'!$D$8:$D$42))+1,""),ROW()-1272)),"")</f>
        <v>https://www.comunidad.madrid/transparencia/informacion-institucional/planes-programas/plan-auditorias-centros-y-servicios-sanitarios-gestion</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https://www.comunidad.madrid/transparencia/contacto</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Buscador</v>
      </c>
      <c r="C1289" s="85" t="str" cm="1">
        <f t="array" ref="C1289">IFERROR(INDEX('03.Muestra'!$F$8:$F$42,SMALL(IF("Página Web"='03.Muestra'!$D$8:$D$42,ROW('03.Muestra'!$F$8:$F$42)-MIN(ROW('03.Muestra'!$D$8:$D$42))+1,""),ROW()-1272)),"")</f>
        <v>https://www.comunidad.madrid/transparencia/buscar?t=</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https://www.comunidad.madrid/transparencia/aviso-legal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Privacidad</v>
      </c>
      <c r="C1291" s="85" t="str" cm="1">
        <f t="array" ref="C1291">IFERROR(INDEX('03.Muestra'!$F$8:$F$42,SMALL(IF("Página Web"='03.Muestra'!$D$8:$D$42,ROW('03.Muestra'!$F$8:$F$42)-MIN(ROW('03.Muestra'!$D$8:$D$42))+1,""),ROW()-1272)),"")</f>
        <v>https://www.comunidad.madrid/transparencia/privacidad</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https://www.comunidad.madrid/transparencia/declaracion-accesibilidad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https://www.comunidad.madrid/transparencia/</v>
      </c>
      <c r="D1311" s="99" t="s">
        <v>93</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Reunión con Ayuntamiento de Brunete</v>
      </c>
      <c r="C1312" s="85" t="str" cm="1">
        <f t="array" ref="C1312">IFERROR(INDEX('03.Muestra'!$F$8:$F$42,SMALL(IF("Página Web"='03.Muestra'!$D$8:$D$42,ROW('03.Muestra'!$F$8:$F$42)-MIN(ROW('03.Muestra'!$D$8:$D$42))+1,""),ROW()-1310)),"")</f>
        <v>https://www.comunidad.madrid/transparencia/agenda/reunion-ayuntamiento-brunete-16</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8</v>
      </c>
      <c r="J1312" s="91">
        <f ca="1">COUNTIF($D1311:INDIRECT("$D" &amp;  SUM(ROW()-1,'03.Muestra'!$D$45)-1),J1311)</f>
        <v>12</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Rafael García González</v>
      </c>
      <c r="C1313" s="85" t="str" cm="1">
        <f t="array" ref="C1313">IFERROR(INDEX('03.Muestra'!$F$8:$F$42,SMALL(IF("Página Web"='03.Muestra'!$D$8:$D$42,ROW('03.Muestra'!$F$8:$F$42)-MIN(ROW('03.Muestra'!$D$8:$D$42))+1,""),ROW()-1310)),"")</f>
        <v>https://www.comunidad.madrid/transparencia/persona/rafael-garcia-gonzalez-2</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A quién aplica la ley</v>
      </c>
      <c r="C1314" s="85" t="str" cm="1">
        <f t="array" ref="C1314">IFERROR(INDEX('03.Muestra'!$F$8:$F$42,SMALL(IF("Página Web"='03.Muestra'!$D$8:$D$42,ROW('03.Muestra'!$F$8:$F$42)-MIN(ROW('03.Muestra'!$D$8:$D$42))+1,""),ROW()-1310)),"")</f>
        <v>https://www.comunidad.madrid/transparencia/quien-aplica-ley</v>
      </c>
      <c r="D1314" s="99" t="s">
        <v>93</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Las instituciones y su funcionamiento</v>
      </c>
      <c r="C1315" s="85" t="str" cm="1">
        <f t="array" ref="C1315">IFERROR(INDEX('03.Muestra'!$F$8:$F$42,SMALL(IF("Página Web"='03.Muestra'!$D$8:$D$42,ROW('03.Muestra'!$F$8:$F$42)-MIN(ROW('03.Muestra'!$D$8:$D$42))+1,""),ROW()-1310)),"")</f>
        <v>https://www.comunidad.madrid/transparencia/instituciones-y-su-funcionamiento</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Evaluando la transparencia</v>
      </c>
      <c r="C1316" s="85" t="str" cm="1">
        <f t="array" ref="C1316">IFERROR(INDEX('03.Muestra'!$F$8:$F$42,SMALL(IF("Página Web"='03.Muestra'!$D$8:$D$42,ROW('03.Muestra'!$F$8:$F$42)-MIN(ROW('03.Muestra'!$D$8:$D$42))+1,""),ROW()-1310)),"")</f>
        <v>https://www.comunidad.madrid/transparencia/evaluando-transparencia</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Organización</v>
      </c>
      <c r="C1317" s="85" t="str" cm="1">
        <f t="array" ref="C1317">IFERROR(INDEX('03.Muestra'!$F$8:$F$42,SMALL(IF("Página Web"='03.Muestra'!$D$8:$D$42,ROW('03.Muestra'!$F$8:$F$42)-MIN(ROW('03.Muestra'!$D$8:$D$42))+1,""),ROW()-1310)),"")</f>
        <v>https://www.comunidad.madrid/transparencia/organizacion-recursos/organizacion</v>
      </c>
      <c r="D1317" s="99" t="s">
        <v>93</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Información del alto cargo</v>
      </c>
      <c r="C1318" s="85" t="str" cm="1">
        <f t="array" ref="C1318">IFERROR(INDEX('03.Muestra'!$F$8:$F$42,SMALL(IF("Página Web"='03.Muestra'!$D$8:$D$42,ROW('03.Muestra'!$F$8:$F$42)-MIN(ROW('03.Muestra'!$D$8:$D$42))+1,""),ROW()-1310)),"")</f>
        <v>https://www.comunidad.madrid/transparencia/Informaci%C3%B3n-del-alto-cargo</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Cartas  de servicios</v>
      </c>
      <c r="C1319" s="85" t="str" cm="1">
        <f t="array" ref="C1319">IFERROR(INDEX('03.Muestra'!$F$8:$F$42,SMALL(IF("Página Web"='03.Muestra'!$D$8:$D$42,ROW('03.Muestra'!$F$8:$F$42)-MIN(ROW('03.Muestra'!$D$8:$D$42))+1,""),ROW()-1310)),"")</f>
        <v>https://www.comunidad.madrid/transparencia/servicios-procedimientos/cartas-servicios</v>
      </c>
      <c r="D1319" s="99" t="s">
        <v>93</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Solicitar información pública</v>
      </c>
      <c r="C1320" s="85" t="str" cm="1">
        <f t="array" ref="C1320">IFERROR(INDEX('03.Muestra'!$F$8:$F$42,SMALL(IF("Página Web"='03.Muestra'!$D$8:$D$42,ROW('03.Muestra'!$F$8:$F$42)-MIN(ROW('03.Muestra'!$D$8:$D$42))+1,""),ROW()-1310)),"")</f>
        <v>https://www.comunidad.madrid/transparencia/derecho-acceso-informacion-publica</v>
      </c>
      <c r="D1320" s="99" t="s">
        <v>93</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Presupuestos</v>
      </c>
      <c r="C1321" s="85" t="str" cm="1">
        <f t="array" ref="C1321">IFERROR(INDEX('03.Muestra'!$F$8:$F$42,SMALL(IF("Página Web"='03.Muestra'!$D$8:$D$42,ROW('03.Muestra'!$F$8:$F$42)-MIN(ROW('03.Muestra'!$D$8:$D$42))+1,""),ROW()-1310)),"")</f>
        <v>https://www.comunidad.madrid/transparencia/presupuestos</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Contratos</v>
      </c>
      <c r="C1322" s="85" t="str" cm="1">
        <f t="array" ref="C1322">IFERROR(INDEX('03.Muestra'!$F$8:$F$42,SMALL(IF("Página Web"='03.Muestra'!$D$8:$D$42,ROW('03.Muestra'!$F$8:$F$42)-MIN(ROW('03.Muestra'!$D$8:$D$42))+1,""),ROW()-1310)),"")</f>
        <v>https://www.comunidad.madrid/transparencia/contratos</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Consulta pública</v>
      </c>
      <c r="C1323" s="85" t="str" cm="1">
        <f t="array" ref="C1323">IFERROR(INDEX('03.Muestra'!$F$8:$F$42,SMALL(IF("Página Web"='03.Muestra'!$D$8:$D$42,ROW('03.Muestra'!$F$8:$F$42)-MIN(ROW('03.Muestra'!$D$8:$D$42))+1,""),ROW()-1310)),"")</f>
        <v>https://www.comunidad.madrid/transparencia/normativa-planificacion/consulta-publica</v>
      </c>
      <c r="D1323" s="99" t="s">
        <v>93</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Planes y programas</v>
      </c>
      <c r="C1324" s="85" t="str" cm="1">
        <f t="array" ref="C1324">IFERROR(INDEX('03.Muestra'!$F$8:$F$42,SMALL(IF("Página Web"='03.Muestra'!$D$8:$D$42,ROW('03.Muestra'!$F$8:$F$42)-MIN(ROW('03.Muestra'!$D$8:$D$42))+1,""),ROW()-1310)),"")</f>
        <v>https://www.comunidad.madrid/transparencia/normativa-planificacion/planes-programas</v>
      </c>
      <c r="D1324" s="99" t="s">
        <v>93</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Plan de Auditorias de Centros y Servicios Sanitarios de Gestión Indirecta 2015-2016</v>
      </c>
      <c r="C1325" s="85" t="str" cm="1">
        <f t="array" ref="C1325">IFERROR(INDEX('03.Muestra'!$F$8:$F$42,SMALL(IF("Página Web"='03.Muestra'!$D$8:$D$42,ROW('03.Muestra'!$F$8:$F$42)-MIN(ROW('03.Muestra'!$D$8:$D$42))+1,""),ROW()-1310)),"")</f>
        <v>https://www.comunidad.madrid/transparencia/informacion-institucional/planes-programas/plan-auditorias-centros-y-servicios-sanitarios-gestion</v>
      </c>
      <c r="D1325" s="99" t="s">
        <v>93</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https://www.comunidad.madrid/transparencia/contacto</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Buscador</v>
      </c>
      <c r="C1327" s="85" t="str" cm="1">
        <f t="array" ref="C1327">IFERROR(INDEX('03.Muestra'!$F$8:$F$42,SMALL(IF("Página Web"='03.Muestra'!$D$8:$D$42,ROW('03.Muestra'!$F$8:$F$42)-MIN(ROW('03.Muestra'!$D$8:$D$42))+1,""),ROW()-1310)),"")</f>
        <v>https://www.comunidad.madrid/transparencia/buscar?t=</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https://www.comunidad.madrid/transparencia/aviso-legal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Privacidad</v>
      </c>
      <c r="C1329" s="85" t="str" cm="1">
        <f t="array" ref="C1329">IFERROR(INDEX('03.Muestra'!$F$8:$F$42,SMALL(IF("Página Web"='03.Muestra'!$D$8:$D$42,ROW('03.Muestra'!$F$8:$F$42)-MIN(ROW('03.Muestra'!$D$8:$D$42))+1,""),ROW()-1310)),"")</f>
        <v>https://www.comunidad.madrid/transparencia/privacidad</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https://www.comunidad.madrid/transparencia/declaracion-accesibilidad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https://www.comunidad.madrid/transparencia/</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Reunión con Ayuntamiento de Brunete</v>
      </c>
      <c r="C1350" s="85" t="str" cm="1">
        <f t="array" ref="C1350">IFERROR(INDEX('03.Muestra'!$F$8:$F$42,SMALL(IF("Página Web"='03.Muestra'!$D$8:$D$42,ROW('03.Muestra'!$F$8:$F$42)-MIN(ROW('03.Muestra'!$D$8:$D$42))+1,""),ROW()-1348)),"")</f>
        <v>https://www.comunidad.madrid/transparencia/agenda/reunion-ayuntamiento-brunete-16</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Rafael García González</v>
      </c>
      <c r="C1351" s="85" t="str" cm="1">
        <f t="array" ref="C1351">IFERROR(INDEX('03.Muestra'!$F$8:$F$42,SMALL(IF("Página Web"='03.Muestra'!$D$8:$D$42,ROW('03.Muestra'!$F$8:$F$42)-MIN(ROW('03.Muestra'!$D$8:$D$42))+1,""),ROW()-1348)),"")</f>
        <v>https://www.comunidad.madrid/transparencia/persona/rafael-garcia-gonzalez-2</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A quién aplica la ley</v>
      </c>
      <c r="C1352" s="85" t="str" cm="1">
        <f t="array" ref="C1352">IFERROR(INDEX('03.Muestra'!$F$8:$F$42,SMALL(IF("Página Web"='03.Muestra'!$D$8:$D$42,ROW('03.Muestra'!$F$8:$F$42)-MIN(ROW('03.Muestra'!$D$8:$D$42))+1,""),ROW()-1348)),"")</f>
        <v>https://www.comunidad.madrid/transparencia/quien-aplica-ley</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Las instituciones y su funcionamiento</v>
      </c>
      <c r="C1353" s="85" t="str" cm="1">
        <f t="array" ref="C1353">IFERROR(INDEX('03.Muestra'!$F$8:$F$42,SMALL(IF("Página Web"='03.Muestra'!$D$8:$D$42,ROW('03.Muestra'!$F$8:$F$42)-MIN(ROW('03.Muestra'!$D$8:$D$42))+1,""),ROW()-1348)),"")</f>
        <v>https://www.comunidad.madrid/transparencia/instituciones-y-su-funcionamiento</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Evaluando la transparencia</v>
      </c>
      <c r="C1354" s="85" t="str" cm="1">
        <f t="array" ref="C1354">IFERROR(INDEX('03.Muestra'!$F$8:$F$42,SMALL(IF("Página Web"='03.Muestra'!$D$8:$D$42,ROW('03.Muestra'!$F$8:$F$42)-MIN(ROW('03.Muestra'!$D$8:$D$42))+1,""),ROW()-1348)),"")</f>
        <v>https://www.comunidad.madrid/transparencia/evaluando-transparencia</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Organización</v>
      </c>
      <c r="C1355" s="85" t="str" cm="1">
        <f t="array" ref="C1355">IFERROR(INDEX('03.Muestra'!$F$8:$F$42,SMALL(IF("Página Web"='03.Muestra'!$D$8:$D$42,ROW('03.Muestra'!$F$8:$F$42)-MIN(ROW('03.Muestra'!$D$8:$D$42))+1,""),ROW()-1348)),"")</f>
        <v>https://www.comunidad.madrid/transparencia/organizacion-recursos/organizacion</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Información del alto cargo</v>
      </c>
      <c r="C1356" s="85" t="str" cm="1">
        <f t="array" ref="C1356">IFERROR(INDEX('03.Muestra'!$F$8:$F$42,SMALL(IF("Página Web"='03.Muestra'!$D$8:$D$42,ROW('03.Muestra'!$F$8:$F$42)-MIN(ROW('03.Muestra'!$D$8:$D$42))+1,""),ROW()-1348)),"")</f>
        <v>https://www.comunidad.madrid/transparencia/Informaci%C3%B3n-del-alto-cargo</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Cartas  de servicios</v>
      </c>
      <c r="C1357" s="85" t="str" cm="1">
        <f t="array" ref="C1357">IFERROR(INDEX('03.Muestra'!$F$8:$F$42,SMALL(IF("Página Web"='03.Muestra'!$D$8:$D$42,ROW('03.Muestra'!$F$8:$F$42)-MIN(ROW('03.Muestra'!$D$8:$D$42))+1,""),ROW()-1348)),"")</f>
        <v>https://www.comunidad.madrid/transparencia/servicios-procedimientos/cartas-servicios</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Solicitar información pública</v>
      </c>
      <c r="C1358" s="85" t="str" cm="1">
        <f t="array" ref="C1358">IFERROR(INDEX('03.Muestra'!$F$8:$F$42,SMALL(IF("Página Web"='03.Muestra'!$D$8:$D$42,ROW('03.Muestra'!$F$8:$F$42)-MIN(ROW('03.Muestra'!$D$8:$D$42))+1,""),ROW()-1348)),"")</f>
        <v>https://www.comunidad.madrid/transparencia/derecho-acceso-informacion-publica</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Presupuestos</v>
      </c>
      <c r="C1359" s="85" t="str" cm="1">
        <f t="array" ref="C1359">IFERROR(INDEX('03.Muestra'!$F$8:$F$42,SMALL(IF("Página Web"='03.Muestra'!$D$8:$D$42,ROW('03.Muestra'!$F$8:$F$42)-MIN(ROW('03.Muestra'!$D$8:$D$42))+1,""),ROW()-1348)),"")</f>
        <v>https://www.comunidad.madrid/transparencia/presupuestos</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Contratos</v>
      </c>
      <c r="C1360" s="85" t="str" cm="1">
        <f t="array" ref="C1360">IFERROR(INDEX('03.Muestra'!$F$8:$F$42,SMALL(IF("Página Web"='03.Muestra'!$D$8:$D$42,ROW('03.Muestra'!$F$8:$F$42)-MIN(ROW('03.Muestra'!$D$8:$D$42))+1,""),ROW()-1348)),"")</f>
        <v>https://www.comunidad.madrid/transparencia/contratos</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Consulta pública</v>
      </c>
      <c r="C1361" s="85" t="str" cm="1">
        <f t="array" ref="C1361">IFERROR(INDEX('03.Muestra'!$F$8:$F$42,SMALL(IF("Página Web"='03.Muestra'!$D$8:$D$42,ROW('03.Muestra'!$F$8:$F$42)-MIN(ROW('03.Muestra'!$D$8:$D$42))+1,""),ROW()-1348)),"")</f>
        <v>https://www.comunidad.madrid/transparencia/normativa-planificacion/consulta-publica</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Planes y programas</v>
      </c>
      <c r="C1362" s="85" t="str" cm="1">
        <f t="array" ref="C1362">IFERROR(INDEX('03.Muestra'!$F$8:$F$42,SMALL(IF("Página Web"='03.Muestra'!$D$8:$D$42,ROW('03.Muestra'!$F$8:$F$42)-MIN(ROW('03.Muestra'!$D$8:$D$42))+1,""),ROW()-1348)),"")</f>
        <v>https://www.comunidad.madrid/transparencia/normativa-planificacion/planes-programas</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Plan de Auditorias de Centros y Servicios Sanitarios de Gestión Indirecta 2015-2016</v>
      </c>
      <c r="C1363" s="85" t="str" cm="1">
        <f t="array" ref="C1363">IFERROR(INDEX('03.Muestra'!$F$8:$F$42,SMALL(IF("Página Web"='03.Muestra'!$D$8:$D$42,ROW('03.Muestra'!$F$8:$F$42)-MIN(ROW('03.Muestra'!$D$8:$D$42))+1,""),ROW()-1348)),"")</f>
        <v>https://www.comunidad.madrid/transparencia/informacion-institucional/planes-programas/plan-auditorias-centros-y-servicios-sanitarios-gestion</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https://www.comunidad.madrid/transparencia/contacto</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Buscador</v>
      </c>
      <c r="C1365" s="85" t="str" cm="1">
        <f t="array" ref="C1365">IFERROR(INDEX('03.Muestra'!$F$8:$F$42,SMALL(IF("Página Web"='03.Muestra'!$D$8:$D$42,ROW('03.Muestra'!$F$8:$F$42)-MIN(ROW('03.Muestra'!$D$8:$D$42))+1,""),ROW()-1348)),"")</f>
        <v>https://www.comunidad.madrid/transparencia/buscar?t=</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https://www.comunidad.madrid/transparencia/aviso-legal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Privacidad</v>
      </c>
      <c r="C1367" s="85" t="str" cm="1">
        <f t="array" ref="C1367">IFERROR(INDEX('03.Muestra'!$F$8:$F$42,SMALL(IF("Página Web"='03.Muestra'!$D$8:$D$42,ROW('03.Muestra'!$F$8:$F$42)-MIN(ROW('03.Muestra'!$D$8:$D$42))+1,""),ROW()-1348)),"")</f>
        <v>https://www.comunidad.madrid/transparencia/privacidad</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https://www.comunidad.madrid/transparencia/declaracion-accesibilidad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https://www.comunidad.madrid/transparencia/</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Reunión con Ayuntamiento de Brunete</v>
      </c>
      <c r="C1388" s="85" t="str" cm="1">
        <f t="array" ref="C1388">IFERROR(INDEX('03.Muestra'!$F$8:$F$42,SMALL(IF("Página Web"='03.Muestra'!$D$8:$D$42,ROW('03.Muestra'!$F$8:$F$42)-MIN(ROW('03.Muestra'!$D$8:$D$42))+1,""),ROW()-1386)),"")</f>
        <v>https://www.comunidad.madrid/transparencia/agenda/reunion-ayuntamiento-brunete-16</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Rafael García González</v>
      </c>
      <c r="C1389" s="85" t="str" cm="1">
        <f t="array" ref="C1389">IFERROR(INDEX('03.Muestra'!$F$8:$F$42,SMALL(IF("Página Web"='03.Muestra'!$D$8:$D$42,ROW('03.Muestra'!$F$8:$F$42)-MIN(ROW('03.Muestra'!$D$8:$D$42))+1,""),ROW()-1386)),"")</f>
        <v>https://www.comunidad.madrid/transparencia/persona/rafael-garcia-gonzalez-2</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A quién aplica la ley</v>
      </c>
      <c r="C1390" s="85" t="str" cm="1">
        <f t="array" ref="C1390">IFERROR(INDEX('03.Muestra'!$F$8:$F$42,SMALL(IF("Página Web"='03.Muestra'!$D$8:$D$42,ROW('03.Muestra'!$F$8:$F$42)-MIN(ROW('03.Muestra'!$D$8:$D$42))+1,""),ROW()-1386)),"")</f>
        <v>https://www.comunidad.madrid/transparencia/quien-aplica-ley</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Las instituciones y su funcionamiento</v>
      </c>
      <c r="C1391" s="85" t="str" cm="1">
        <f t="array" ref="C1391">IFERROR(INDEX('03.Muestra'!$F$8:$F$42,SMALL(IF("Página Web"='03.Muestra'!$D$8:$D$42,ROW('03.Muestra'!$F$8:$F$42)-MIN(ROW('03.Muestra'!$D$8:$D$42))+1,""),ROW()-1386)),"")</f>
        <v>https://www.comunidad.madrid/transparencia/instituciones-y-su-funcionamiento</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Evaluando la transparencia</v>
      </c>
      <c r="C1392" s="85" t="str" cm="1">
        <f t="array" ref="C1392">IFERROR(INDEX('03.Muestra'!$F$8:$F$42,SMALL(IF("Página Web"='03.Muestra'!$D$8:$D$42,ROW('03.Muestra'!$F$8:$F$42)-MIN(ROW('03.Muestra'!$D$8:$D$42))+1,""),ROW()-1386)),"")</f>
        <v>https://www.comunidad.madrid/transparencia/evaluando-transparencia</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Organización</v>
      </c>
      <c r="C1393" s="85" t="str" cm="1">
        <f t="array" ref="C1393">IFERROR(INDEX('03.Muestra'!$F$8:$F$42,SMALL(IF("Página Web"='03.Muestra'!$D$8:$D$42,ROW('03.Muestra'!$F$8:$F$42)-MIN(ROW('03.Muestra'!$D$8:$D$42))+1,""),ROW()-1386)),"")</f>
        <v>https://www.comunidad.madrid/transparencia/organizacion-recursos/organizacion</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Información del alto cargo</v>
      </c>
      <c r="C1394" s="85" t="str" cm="1">
        <f t="array" ref="C1394">IFERROR(INDEX('03.Muestra'!$F$8:$F$42,SMALL(IF("Página Web"='03.Muestra'!$D$8:$D$42,ROW('03.Muestra'!$F$8:$F$42)-MIN(ROW('03.Muestra'!$D$8:$D$42))+1,""),ROW()-1386)),"")</f>
        <v>https://www.comunidad.madrid/transparencia/Informaci%C3%B3n-del-alto-cargo</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Cartas  de servicios</v>
      </c>
      <c r="C1395" s="85" t="str" cm="1">
        <f t="array" ref="C1395">IFERROR(INDEX('03.Muestra'!$F$8:$F$42,SMALL(IF("Página Web"='03.Muestra'!$D$8:$D$42,ROW('03.Muestra'!$F$8:$F$42)-MIN(ROW('03.Muestra'!$D$8:$D$42))+1,""),ROW()-1386)),"")</f>
        <v>https://www.comunidad.madrid/transparencia/servicios-procedimientos/cartas-servicios</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Solicitar información pública</v>
      </c>
      <c r="C1396" s="85" t="str" cm="1">
        <f t="array" ref="C1396">IFERROR(INDEX('03.Muestra'!$F$8:$F$42,SMALL(IF("Página Web"='03.Muestra'!$D$8:$D$42,ROW('03.Muestra'!$F$8:$F$42)-MIN(ROW('03.Muestra'!$D$8:$D$42))+1,""),ROW()-1386)),"")</f>
        <v>https://www.comunidad.madrid/transparencia/derecho-acceso-informacion-publica</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Presupuestos</v>
      </c>
      <c r="C1397" s="85" t="str" cm="1">
        <f t="array" ref="C1397">IFERROR(INDEX('03.Muestra'!$F$8:$F$42,SMALL(IF("Página Web"='03.Muestra'!$D$8:$D$42,ROW('03.Muestra'!$F$8:$F$42)-MIN(ROW('03.Muestra'!$D$8:$D$42))+1,""),ROW()-1386)),"")</f>
        <v>https://www.comunidad.madrid/transparencia/presupuestos</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Contratos</v>
      </c>
      <c r="C1398" s="85" t="str" cm="1">
        <f t="array" ref="C1398">IFERROR(INDEX('03.Muestra'!$F$8:$F$42,SMALL(IF("Página Web"='03.Muestra'!$D$8:$D$42,ROW('03.Muestra'!$F$8:$F$42)-MIN(ROW('03.Muestra'!$D$8:$D$42))+1,""),ROW()-1386)),"")</f>
        <v>https://www.comunidad.madrid/transparencia/contratos</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Consulta pública</v>
      </c>
      <c r="C1399" s="85" t="str" cm="1">
        <f t="array" ref="C1399">IFERROR(INDEX('03.Muestra'!$F$8:$F$42,SMALL(IF("Página Web"='03.Muestra'!$D$8:$D$42,ROW('03.Muestra'!$F$8:$F$42)-MIN(ROW('03.Muestra'!$D$8:$D$42))+1,""),ROW()-1386)),"")</f>
        <v>https://www.comunidad.madrid/transparencia/normativa-planificacion/consulta-publica</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Planes y programas</v>
      </c>
      <c r="C1400" s="85" t="str" cm="1">
        <f t="array" ref="C1400">IFERROR(INDEX('03.Muestra'!$F$8:$F$42,SMALL(IF("Página Web"='03.Muestra'!$D$8:$D$42,ROW('03.Muestra'!$F$8:$F$42)-MIN(ROW('03.Muestra'!$D$8:$D$42))+1,""),ROW()-1386)),"")</f>
        <v>https://www.comunidad.madrid/transparencia/normativa-planificacion/planes-programas</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Plan de Auditorias de Centros y Servicios Sanitarios de Gestión Indirecta 2015-2016</v>
      </c>
      <c r="C1401" s="85" t="str" cm="1">
        <f t="array" ref="C1401">IFERROR(INDEX('03.Muestra'!$F$8:$F$42,SMALL(IF("Página Web"='03.Muestra'!$D$8:$D$42,ROW('03.Muestra'!$F$8:$F$42)-MIN(ROW('03.Muestra'!$D$8:$D$42))+1,""),ROW()-1386)),"")</f>
        <v>https://www.comunidad.madrid/transparencia/informacion-institucional/planes-programas/plan-auditorias-centros-y-servicios-sanitarios-gestion</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https://www.comunidad.madrid/transparencia/contacto</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Buscador</v>
      </c>
      <c r="C1403" s="85" t="str" cm="1">
        <f t="array" ref="C1403">IFERROR(INDEX('03.Muestra'!$F$8:$F$42,SMALL(IF("Página Web"='03.Muestra'!$D$8:$D$42,ROW('03.Muestra'!$F$8:$F$42)-MIN(ROW('03.Muestra'!$D$8:$D$42))+1,""),ROW()-1386)),"")</f>
        <v>https://www.comunidad.madrid/transparencia/buscar?t=</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https://www.comunidad.madrid/transparencia/aviso-legal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Privacidad</v>
      </c>
      <c r="C1405" s="85" t="str" cm="1">
        <f t="array" ref="C1405">IFERROR(INDEX('03.Muestra'!$F$8:$F$42,SMALL(IF("Página Web"='03.Muestra'!$D$8:$D$42,ROW('03.Muestra'!$F$8:$F$42)-MIN(ROW('03.Muestra'!$D$8:$D$42))+1,""),ROW()-1386)),"")</f>
        <v>https://www.comunidad.madrid/transparencia/privacidad</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https://www.comunidad.madrid/transparencia/declaracion-accesibilidad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https://www.comunidad.madrid/transparencia/</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Reunión con Ayuntamiento de Brunete</v>
      </c>
      <c r="C1426" s="85" t="str" cm="1">
        <f t="array" ref="C1426">IFERROR(INDEX('03.Muestra'!$F$8:$F$42,SMALL(IF("Página Web"='03.Muestra'!$D$8:$D$42,ROW('03.Muestra'!$F$8:$F$42)-MIN(ROW('03.Muestra'!$D$8:$D$42))+1,""),ROW()-1424)),"")</f>
        <v>https://www.comunidad.madrid/transparencia/agenda/reunion-ayuntamiento-brunete-16</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Rafael García González</v>
      </c>
      <c r="C1427" s="85" t="str" cm="1">
        <f t="array" ref="C1427">IFERROR(INDEX('03.Muestra'!$F$8:$F$42,SMALL(IF("Página Web"='03.Muestra'!$D$8:$D$42,ROW('03.Muestra'!$F$8:$F$42)-MIN(ROW('03.Muestra'!$D$8:$D$42))+1,""),ROW()-1424)),"")</f>
        <v>https://www.comunidad.madrid/transparencia/persona/rafael-garcia-gonzalez-2</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A quién aplica la ley</v>
      </c>
      <c r="C1428" s="85" t="str" cm="1">
        <f t="array" ref="C1428">IFERROR(INDEX('03.Muestra'!$F$8:$F$42,SMALL(IF("Página Web"='03.Muestra'!$D$8:$D$42,ROW('03.Muestra'!$F$8:$F$42)-MIN(ROW('03.Muestra'!$D$8:$D$42))+1,""),ROW()-1424)),"")</f>
        <v>https://www.comunidad.madrid/transparencia/quien-aplica-ley</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Las instituciones y su funcionamiento</v>
      </c>
      <c r="C1429" s="85" t="str" cm="1">
        <f t="array" ref="C1429">IFERROR(INDEX('03.Muestra'!$F$8:$F$42,SMALL(IF("Página Web"='03.Muestra'!$D$8:$D$42,ROW('03.Muestra'!$F$8:$F$42)-MIN(ROW('03.Muestra'!$D$8:$D$42))+1,""),ROW()-1424)),"")</f>
        <v>https://www.comunidad.madrid/transparencia/instituciones-y-su-funcionamiento</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Evaluando la transparencia</v>
      </c>
      <c r="C1430" s="85" t="str" cm="1">
        <f t="array" ref="C1430">IFERROR(INDEX('03.Muestra'!$F$8:$F$42,SMALL(IF("Página Web"='03.Muestra'!$D$8:$D$42,ROW('03.Muestra'!$F$8:$F$42)-MIN(ROW('03.Muestra'!$D$8:$D$42))+1,""),ROW()-1424)),"")</f>
        <v>https://www.comunidad.madrid/transparencia/evaluando-transparencia</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Organización</v>
      </c>
      <c r="C1431" s="85" t="str" cm="1">
        <f t="array" ref="C1431">IFERROR(INDEX('03.Muestra'!$F$8:$F$42,SMALL(IF("Página Web"='03.Muestra'!$D$8:$D$42,ROW('03.Muestra'!$F$8:$F$42)-MIN(ROW('03.Muestra'!$D$8:$D$42))+1,""),ROW()-1424)),"")</f>
        <v>https://www.comunidad.madrid/transparencia/organizacion-recursos/organizacion</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Información del alto cargo</v>
      </c>
      <c r="C1432" s="85" t="str" cm="1">
        <f t="array" ref="C1432">IFERROR(INDEX('03.Muestra'!$F$8:$F$42,SMALL(IF("Página Web"='03.Muestra'!$D$8:$D$42,ROW('03.Muestra'!$F$8:$F$42)-MIN(ROW('03.Muestra'!$D$8:$D$42))+1,""),ROW()-1424)),"")</f>
        <v>https://www.comunidad.madrid/transparencia/Informaci%C3%B3n-del-alto-cargo</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Cartas  de servicios</v>
      </c>
      <c r="C1433" s="85" t="str" cm="1">
        <f t="array" ref="C1433">IFERROR(INDEX('03.Muestra'!$F$8:$F$42,SMALL(IF("Página Web"='03.Muestra'!$D$8:$D$42,ROW('03.Muestra'!$F$8:$F$42)-MIN(ROW('03.Muestra'!$D$8:$D$42))+1,""),ROW()-1424)),"")</f>
        <v>https://www.comunidad.madrid/transparencia/servicios-procedimientos/cartas-servicios</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Solicitar información pública</v>
      </c>
      <c r="C1434" s="85" t="str" cm="1">
        <f t="array" ref="C1434">IFERROR(INDEX('03.Muestra'!$F$8:$F$42,SMALL(IF("Página Web"='03.Muestra'!$D$8:$D$42,ROW('03.Muestra'!$F$8:$F$42)-MIN(ROW('03.Muestra'!$D$8:$D$42))+1,""),ROW()-1424)),"")</f>
        <v>https://www.comunidad.madrid/transparencia/derecho-acceso-informacion-publica</v>
      </c>
      <c r="D1434" s="99" t="s">
        <v>103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Presupuestos</v>
      </c>
      <c r="C1435" s="85" t="str" cm="1">
        <f t="array" ref="C1435">IFERROR(INDEX('03.Muestra'!$F$8:$F$42,SMALL(IF("Página Web"='03.Muestra'!$D$8:$D$42,ROW('03.Muestra'!$F$8:$F$42)-MIN(ROW('03.Muestra'!$D$8:$D$42))+1,""),ROW()-1424)),"")</f>
        <v>https://www.comunidad.madrid/transparencia/presupuestos</v>
      </c>
      <c r="D1435" s="99" t="s">
        <v>103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Contratos</v>
      </c>
      <c r="C1436" s="85" t="str" cm="1">
        <f t="array" ref="C1436">IFERROR(INDEX('03.Muestra'!$F$8:$F$42,SMALL(IF("Página Web"='03.Muestra'!$D$8:$D$42,ROW('03.Muestra'!$F$8:$F$42)-MIN(ROW('03.Muestra'!$D$8:$D$42))+1,""),ROW()-1424)),"")</f>
        <v>https://www.comunidad.madrid/transparencia/contratos</v>
      </c>
      <c r="D1436" s="99" t="s">
        <v>103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Consulta pública</v>
      </c>
      <c r="C1437" s="85" t="str" cm="1">
        <f t="array" ref="C1437">IFERROR(INDEX('03.Muestra'!$F$8:$F$42,SMALL(IF("Página Web"='03.Muestra'!$D$8:$D$42,ROW('03.Muestra'!$F$8:$F$42)-MIN(ROW('03.Muestra'!$D$8:$D$42))+1,""),ROW()-1424)),"")</f>
        <v>https://www.comunidad.madrid/transparencia/normativa-planificacion/consulta-publica</v>
      </c>
      <c r="D1437" s="99" t="s">
        <v>103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Planes y programas</v>
      </c>
      <c r="C1438" s="85" t="str" cm="1">
        <f t="array" ref="C1438">IFERROR(INDEX('03.Muestra'!$F$8:$F$42,SMALL(IF("Página Web"='03.Muestra'!$D$8:$D$42,ROW('03.Muestra'!$F$8:$F$42)-MIN(ROW('03.Muestra'!$D$8:$D$42))+1,""),ROW()-1424)),"")</f>
        <v>https://www.comunidad.madrid/transparencia/normativa-planificacion/planes-programas</v>
      </c>
      <c r="D1438" s="99" t="s">
        <v>103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Plan de Auditorias de Centros y Servicios Sanitarios de Gestión Indirecta 2015-2016</v>
      </c>
      <c r="C1439" s="85" t="str" cm="1">
        <f t="array" ref="C1439">IFERROR(INDEX('03.Muestra'!$F$8:$F$42,SMALL(IF("Página Web"='03.Muestra'!$D$8:$D$42,ROW('03.Muestra'!$F$8:$F$42)-MIN(ROW('03.Muestra'!$D$8:$D$42))+1,""),ROW()-1424)),"")</f>
        <v>https://www.comunidad.madrid/transparencia/informacion-institucional/planes-programas/plan-auditorias-centros-y-servicios-sanitarios-gestion</v>
      </c>
      <c r="D1439" s="99" t="s">
        <v>103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https://www.comunidad.madrid/transparencia/contacto</v>
      </c>
      <c r="D1440" s="99" t="s">
        <v>103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Buscador</v>
      </c>
      <c r="C1441" s="85" t="str" cm="1">
        <f t="array" ref="C1441">IFERROR(INDEX('03.Muestra'!$F$8:$F$42,SMALL(IF("Página Web"='03.Muestra'!$D$8:$D$42,ROW('03.Muestra'!$F$8:$F$42)-MIN(ROW('03.Muestra'!$D$8:$D$42))+1,""),ROW()-1424)),"")</f>
        <v>https://www.comunidad.madrid/transparencia/buscar?t=</v>
      </c>
      <c r="D1441" s="99" t="s">
        <v>103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https://www.comunidad.madrid/transparencia/aviso-legal</v>
      </c>
      <c r="D1442" s="99" t="s">
        <v>103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Privacidad</v>
      </c>
      <c r="C1443" s="85" t="str" cm="1">
        <f t="array" ref="C1443">IFERROR(INDEX('03.Muestra'!$F$8:$F$42,SMALL(IF("Página Web"='03.Muestra'!$D$8:$D$42,ROW('03.Muestra'!$F$8:$F$42)-MIN(ROW('03.Muestra'!$D$8:$D$42))+1,""),ROW()-1424)),"")</f>
        <v>https://www.comunidad.madrid/transparencia/privacidad</v>
      </c>
      <c r="D1443" s="99" t="s">
        <v>103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https://www.comunidad.madrid/transparencia/declaracion-accesibilidad</v>
      </c>
      <c r="D1444" s="99" t="s">
        <v>103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https://www.comunidad.madrid/transparencia/</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Reunión con Ayuntamiento de Brunete</v>
      </c>
      <c r="C1464" s="85" t="str" cm="1">
        <f t="array" ref="C1464">IFERROR(INDEX('03.Muestra'!$F$8:$F$42,SMALL(IF("Página Web"='03.Muestra'!$D$8:$D$42,ROW('03.Muestra'!$F$8:$F$42)-MIN(ROW('03.Muestra'!$D$8:$D$42))+1,""),ROW()-1462)),"")</f>
        <v>https://www.comunidad.madrid/transparencia/agenda/reunion-ayuntamiento-brunete-16</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Rafael García González</v>
      </c>
      <c r="C1465" s="85" t="str" cm="1">
        <f t="array" ref="C1465">IFERROR(INDEX('03.Muestra'!$F$8:$F$42,SMALL(IF("Página Web"='03.Muestra'!$D$8:$D$42,ROW('03.Muestra'!$F$8:$F$42)-MIN(ROW('03.Muestra'!$D$8:$D$42))+1,""),ROW()-1462)),"")</f>
        <v>https://www.comunidad.madrid/transparencia/persona/rafael-garcia-gonzalez-2</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A quién aplica la ley</v>
      </c>
      <c r="C1466" s="85" t="str" cm="1">
        <f t="array" ref="C1466">IFERROR(INDEX('03.Muestra'!$F$8:$F$42,SMALL(IF("Página Web"='03.Muestra'!$D$8:$D$42,ROW('03.Muestra'!$F$8:$F$42)-MIN(ROW('03.Muestra'!$D$8:$D$42))+1,""),ROW()-1462)),"")</f>
        <v>https://www.comunidad.madrid/transparencia/quien-aplica-ley</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Las instituciones y su funcionamiento</v>
      </c>
      <c r="C1467" s="85" t="str" cm="1">
        <f t="array" ref="C1467">IFERROR(INDEX('03.Muestra'!$F$8:$F$42,SMALL(IF("Página Web"='03.Muestra'!$D$8:$D$42,ROW('03.Muestra'!$F$8:$F$42)-MIN(ROW('03.Muestra'!$D$8:$D$42))+1,""),ROW()-1462)),"")</f>
        <v>https://www.comunidad.madrid/transparencia/instituciones-y-su-funcionamiento</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Evaluando la transparencia</v>
      </c>
      <c r="C1468" s="85" t="str" cm="1">
        <f t="array" ref="C1468">IFERROR(INDEX('03.Muestra'!$F$8:$F$42,SMALL(IF("Página Web"='03.Muestra'!$D$8:$D$42,ROW('03.Muestra'!$F$8:$F$42)-MIN(ROW('03.Muestra'!$D$8:$D$42))+1,""),ROW()-1462)),"")</f>
        <v>https://www.comunidad.madrid/transparencia/evaluando-transparencia</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Organización</v>
      </c>
      <c r="C1469" s="85" t="str" cm="1">
        <f t="array" ref="C1469">IFERROR(INDEX('03.Muestra'!$F$8:$F$42,SMALL(IF("Página Web"='03.Muestra'!$D$8:$D$42,ROW('03.Muestra'!$F$8:$F$42)-MIN(ROW('03.Muestra'!$D$8:$D$42))+1,""),ROW()-1462)),"")</f>
        <v>https://www.comunidad.madrid/transparencia/organizacion-recursos/organizacion</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Información del alto cargo</v>
      </c>
      <c r="C1470" s="85" t="str" cm="1">
        <f t="array" ref="C1470">IFERROR(INDEX('03.Muestra'!$F$8:$F$42,SMALL(IF("Página Web"='03.Muestra'!$D$8:$D$42,ROW('03.Muestra'!$F$8:$F$42)-MIN(ROW('03.Muestra'!$D$8:$D$42))+1,""),ROW()-1462)),"")</f>
        <v>https://www.comunidad.madrid/transparencia/Informaci%C3%B3n-del-alto-cargo</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Cartas  de servicios</v>
      </c>
      <c r="C1471" s="85" t="str" cm="1">
        <f t="array" ref="C1471">IFERROR(INDEX('03.Muestra'!$F$8:$F$42,SMALL(IF("Página Web"='03.Muestra'!$D$8:$D$42,ROW('03.Muestra'!$F$8:$F$42)-MIN(ROW('03.Muestra'!$D$8:$D$42))+1,""),ROW()-1462)),"")</f>
        <v>https://www.comunidad.madrid/transparencia/servicios-procedimientos/cartas-servicios</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Solicitar información pública</v>
      </c>
      <c r="C1472" s="85" t="str" cm="1">
        <f t="array" ref="C1472">IFERROR(INDEX('03.Muestra'!$F$8:$F$42,SMALL(IF("Página Web"='03.Muestra'!$D$8:$D$42,ROW('03.Muestra'!$F$8:$F$42)-MIN(ROW('03.Muestra'!$D$8:$D$42))+1,""),ROW()-1462)),"")</f>
        <v>https://www.comunidad.madrid/transparencia/derecho-acceso-informacion-publica</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Presupuestos</v>
      </c>
      <c r="C1473" s="85" t="str" cm="1">
        <f t="array" ref="C1473">IFERROR(INDEX('03.Muestra'!$F$8:$F$42,SMALL(IF("Página Web"='03.Muestra'!$D$8:$D$42,ROW('03.Muestra'!$F$8:$F$42)-MIN(ROW('03.Muestra'!$D$8:$D$42))+1,""),ROW()-1462)),"")</f>
        <v>https://www.comunidad.madrid/transparencia/presupuestos</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Contratos</v>
      </c>
      <c r="C1474" s="85" t="str" cm="1">
        <f t="array" ref="C1474">IFERROR(INDEX('03.Muestra'!$F$8:$F$42,SMALL(IF("Página Web"='03.Muestra'!$D$8:$D$42,ROW('03.Muestra'!$F$8:$F$42)-MIN(ROW('03.Muestra'!$D$8:$D$42))+1,""),ROW()-1462)),"")</f>
        <v>https://www.comunidad.madrid/transparencia/contratos</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Consulta pública</v>
      </c>
      <c r="C1475" s="85" t="str" cm="1">
        <f t="array" ref="C1475">IFERROR(INDEX('03.Muestra'!$F$8:$F$42,SMALL(IF("Página Web"='03.Muestra'!$D$8:$D$42,ROW('03.Muestra'!$F$8:$F$42)-MIN(ROW('03.Muestra'!$D$8:$D$42))+1,""),ROW()-1462)),"")</f>
        <v>https://www.comunidad.madrid/transparencia/normativa-planificacion/consulta-publica</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Planes y programas</v>
      </c>
      <c r="C1476" s="85" t="str" cm="1">
        <f t="array" ref="C1476">IFERROR(INDEX('03.Muestra'!$F$8:$F$42,SMALL(IF("Página Web"='03.Muestra'!$D$8:$D$42,ROW('03.Muestra'!$F$8:$F$42)-MIN(ROW('03.Muestra'!$D$8:$D$42))+1,""),ROW()-1462)),"")</f>
        <v>https://www.comunidad.madrid/transparencia/normativa-planificacion/planes-programas</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Plan de Auditorias de Centros y Servicios Sanitarios de Gestión Indirecta 2015-2016</v>
      </c>
      <c r="C1477" s="85" t="str" cm="1">
        <f t="array" ref="C1477">IFERROR(INDEX('03.Muestra'!$F$8:$F$42,SMALL(IF("Página Web"='03.Muestra'!$D$8:$D$42,ROW('03.Muestra'!$F$8:$F$42)-MIN(ROW('03.Muestra'!$D$8:$D$42))+1,""),ROW()-1462)),"")</f>
        <v>https://www.comunidad.madrid/transparencia/informacion-institucional/planes-programas/plan-auditorias-centros-y-servicios-sanitarios-gestion</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https://www.comunidad.madrid/transparencia/contacto</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Buscador</v>
      </c>
      <c r="C1479" s="85" t="str" cm="1">
        <f t="array" ref="C1479">IFERROR(INDEX('03.Muestra'!$F$8:$F$42,SMALL(IF("Página Web"='03.Muestra'!$D$8:$D$42,ROW('03.Muestra'!$F$8:$F$42)-MIN(ROW('03.Muestra'!$D$8:$D$42))+1,""),ROW()-1462)),"")</f>
        <v>https://www.comunidad.madrid/transparencia/buscar?t=</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https://www.comunidad.madrid/transparencia/aviso-legal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Privacidad</v>
      </c>
      <c r="C1481" s="85" t="str" cm="1">
        <f t="array" ref="C1481">IFERROR(INDEX('03.Muestra'!$F$8:$F$42,SMALL(IF("Página Web"='03.Muestra'!$D$8:$D$42,ROW('03.Muestra'!$F$8:$F$42)-MIN(ROW('03.Muestra'!$D$8:$D$42))+1,""),ROW()-1462)),"")</f>
        <v>https://www.comunidad.madrid/transparencia/privacidad</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https://www.comunidad.madrid/transparencia/declaracion-accesibilidad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https://www.comunidad.madrid/transparencia/</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Reunión con Ayuntamiento de Brunete</v>
      </c>
      <c r="C1502" s="85" t="str" cm="1">
        <f t="array" ref="C1502">IFERROR(INDEX('03.Muestra'!$F$8:$F$42,SMALL(IF("Página Web"='03.Muestra'!$D$8:$D$42,ROW('03.Muestra'!$F$8:$F$42)-MIN(ROW('03.Muestra'!$D$8:$D$42))+1,""),ROW()-1500)),"")</f>
        <v>https://www.comunidad.madrid/transparencia/agenda/reunion-ayuntamiento-brunete-16</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Rafael García González</v>
      </c>
      <c r="C1503" s="85" t="str" cm="1">
        <f t="array" ref="C1503">IFERROR(INDEX('03.Muestra'!$F$8:$F$42,SMALL(IF("Página Web"='03.Muestra'!$D$8:$D$42,ROW('03.Muestra'!$F$8:$F$42)-MIN(ROW('03.Muestra'!$D$8:$D$42))+1,""),ROW()-1500)),"")</f>
        <v>https://www.comunidad.madrid/transparencia/persona/rafael-garcia-gonzalez-2</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A quién aplica la ley</v>
      </c>
      <c r="C1504" s="85" t="str" cm="1">
        <f t="array" ref="C1504">IFERROR(INDEX('03.Muestra'!$F$8:$F$42,SMALL(IF("Página Web"='03.Muestra'!$D$8:$D$42,ROW('03.Muestra'!$F$8:$F$42)-MIN(ROW('03.Muestra'!$D$8:$D$42))+1,""),ROW()-1500)),"")</f>
        <v>https://www.comunidad.madrid/transparencia/quien-aplica-ley</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Las instituciones y su funcionamiento</v>
      </c>
      <c r="C1505" s="85" t="str" cm="1">
        <f t="array" ref="C1505">IFERROR(INDEX('03.Muestra'!$F$8:$F$42,SMALL(IF("Página Web"='03.Muestra'!$D$8:$D$42,ROW('03.Muestra'!$F$8:$F$42)-MIN(ROW('03.Muestra'!$D$8:$D$42))+1,""),ROW()-1500)),"")</f>
        <v>https://www.comunidad.madrid/transparencia/instituciones-y-su-funcionamiento</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Evaluando la transparencia</v>
      </c>
      <c r="C1506" s="85" t="str" cm="1">
        <f t="array" ref="C1506">IFERROR(INDEX('03.Muestra'!$F$8:$F$42,SMALL(IF("Página Web"='03.Muestra'!$D$8:$D$42,ROW('03.Muestra'!$F$8:$F$42)-MIN(ROW('03.Muestra'!$D$8:$D$42))+1,""),ROW()-1500)),"")</f>
        <v>https://www.comunidad.madrid/transparencia/evaluando-transparencia</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Organización</v>
      </c>
      <c r="C1507" s="85" t="str" cm="1">
        <f t="array" ref="C1507">IFERROR(INDEX('03.Muestra'!$F$8:$F$42,SMALL(IF("Página Web"='03.Muestra'!$D$8:$D$42,ROW('03.Muestra'!$F$8:$F$42)-MIN(ROW('03.Muestra'!$D$8:$D$42))+1,""),ROW()-1500)),"")</f>
        <v>https://www.comunidad.madrid/transparencia/organizacion-recursos/organizacion</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Información del alto cargo</v>
      </c>
      <c r="C1508" s="85" t="str" cm="1">
        <f t="array" ref="C1508">IFERROR(INDEX('03.Muestra'!$F$8:$F$42,SMALL(IF("Página Web"='03.Muestra'!$D$8:$D$42,ROW('03.Muestra'!$F$8:$F$42)-MIN(ROW('03.Muestra'!$D$8:$D$42))+1,""),ROW()-1500)),"")</f>
        <v>https://www.comunidad.madrid/transparencia/Informaci%C3%B3n-del-alto-cargo</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Cartas  de servicios</v>
      </c>
      <c r="C1509" s="85" t="str" cm="1">
        <f t="array" ref="C1509">IFERROR(INDEX('03.Muestra'!$F$8:$F$42,SMALL(IF("Página Web"='03.Muestra'!$D$8:$D$42,ROW('03.Muestra'!$F$8:$F$42)-MIN(ROW('03.Muestra'!$D$8:$D$42))+1,""),ROW()-1500)),"")</f>
        <v>https://www.comunidad.madrid/transparencia/servicios-procedimientos/cartas-servicios</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Solicitar información pública</v>
      </c>
      <c r="C1510" s="85" t="str" cm="1">
        <f t="array" ref="C1510">IFERROR(INDEX('03.Muestra'!$F$8:$F$42,SMALL(IF("Página Web"='03.Muestra'!$D$8:$D$42,ROW('03.Muestra'!$F$8:$F$42)-MIN(ROW('03.Muestra'!$D$8:$D$42))+1,""),ROW()-1500)),"")</f>
        <v>https://www.comunidad.madrid/transparencia/derecho-acceso-informacion-publica</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Presupuestos</v>
      </c>
      <c r="C1511" s="85" t="str" cm="1">
        <f t="array" ref="C1511">IFERROR(INDEX('03.Muestra'!$F$8:$F$42,SMALL(IF("Página Web"='03.Muestra'!$D$8:$D$42,ROW('03.Muestra'!$F$8:$F$42)-MIN(ROW('03.Muestra'!$D$8:$D$42))+1,""),ROW()-1500)),"")</f>
        <v>https://www.comunidad.madrid/transparencia/presupuestos</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Contratos</v>
      </c>
      <c r="C1512" s="85" t="str" cm="1">
        <f t="array" ref="C1512">IFERROR(INDEX('03.Muestra'!$F$8:$F$42,SMALL(IF("Página Web"='03.Muestra'!$D$8:$D$42,ROW('03.Muestra'!$F$8:$F$42)-MIN(ROW('03.Muestra'!$D$8:$D$42))+1,""),ROW()-1500)),"")</f>
        <v>https://www.comunidad.madrid/transparencia/contratos</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Consulta pública</v>
      </c>
      <c r="C1513" s="85" t="str" cm="1">
        <f t="array" ref="C1513">IFERROR(INDEX('03.Muestra'!$F$8:$F$42,SMALL(IF("Página Web"='03.Muestra'!$D$8:$D$42,ROW('03.Muestra'!$F$8:$F$42)-MIN(ROW('03.Muestra'!$D$8:$D$42))+1,""),ROW()-1500)),"")</f>
        <v>https://www.comunidad.madrid/transparencia/normativa-planificacion/consulta-publica</v>
      </c>
      <c r="D1513" s="99" t="s">
        <v>91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Planes y programas</v>
      </c>
      <c r="C1514" s="85" t="str" cm="1">
        <f t="array" ref="C1514">IFERROR(INDEX('03.Muestra'!$F$8:$F$42,SMALL(IF("Página Web"='03.Muestra'!$D$8:$D$42,ROW('03.Muestra'!$F$8:$F$42)-MIN(ROW('03.Muestra'!$D$8:$D$42))+1,""),ROW()-1500)),"")</f>
        <v>https://www.comunidad.madrid/transparencia/normativa-planificacion/planes-programas</v>
      </c>
      <c r="D1514" s="99" t="s">
        <v>91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Plan de Auditorias de Centros y Servicios Sanitarios de Gestión Indirecta 2015-2016</v>
      </c>
      <c r="C1515" s="85" t="str" cm="1">
        <f t="array" ref="C1515">IFERROR(INDEX('03.Muestra'!$F$8:$F$42,SMALL(IF("Página Web"='03.Muestra'!$D$8:$D$42,ROW('03.Muestra'!$F$8:$F$42)-MIN(ROW('03.Muestra'!$D$8:$D$42))+1,""),ROW()-1500)),"")</f>
        <v>https://www.comunidad.madrid/transparencia/informacion-institucional/planes-programas/plan-auditorias-centros-y-servicios-sanitarios-gestion</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https://www.comunidad.madrid/transparencia/contacto</v>
      </c>
      <c r="D1516" s="99" t="s">
        <v>91</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Buscador</v>
      </c>
      <c r="C1517" s="85" t="str" cm="1">
        <f t="array" ref="C1517">IFERROR(INDEX('03.Muestra'!$F$8:$F$42,SMALL(IF("Página Web"='03.Muestra'!$D$8:$D$42,ROW('03.Muestra'!$F$8:$F$42)-MIN(ROW('03.Muestra'!$D$8:$D$42))+1,""),ROW()-1500)),"")</f>
        <v>https://www.comunidad.madrid/transparencia/buscar?t=</v>
      </c>
      <c r="D1517" s="99" t="s">
        <v>91</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https://www.comunidad.madrid/transparencia/aviso-legal</v>
      </c>
      <c r="D1518" s="99" t="s">
        <v>91</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Privacidad</v>
      </c>
      <c r="C1519" s="85" t="str" cm="1">
        <f t="array" ref="C1519">IFERROR(INDEX('03.Muestra'!$F$8:$F$42,SMALL(IF("Página Web"='03.Muestra'!$D$8:$D$42,ROW('03.Muestra'!$F$8:$F$42)-MIN(ROW('03.Muestra'!$D$8:$D$42))+1,""),ROW()-1500)),"")</f>
        <v>https://www.comunidad.madrid/transparencia/privacidad</v>
      </c>
      <c r="D1519" s="99" t="s">
        <v>91</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https://www.comunidad.madrid/transparencia/declaracion-accesibilidad</v>
      </c>
      <c r="D1520" s="99" t="s">
        <v>91</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https://www.comunidad.madrid/transparencia/</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Reunión con Ayuntamiento de Brunete</v>
      </c>
      <c r="C1540" s="85" t="str" cm="1">
        <f t="array" ref="C1540">IFERROR(INDEX('03.Muestra'!$F$8:$F$42,SMALL(IF("Página Web"='03.Muestra'!$D$8:$D$42,ROW('03.Muestra'!$F$8:$F$42)-MIN(ROW('03.Muestra'!$D$8:$D$42))+1,""),ROW()-1538)),"")</f>
        <v>https://www.comunidad.madrid/transparencia/agenda/reunion-ayuntamiento-brunete-16</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Rafael García González</v>
      </c>
      <c r="C1541" s="85" t="str" cm="1">
        <f t="array" ref="C1541">IFERROR(INDEX('03.Muestra'!$F$8:$F$42,SMALL(IF("Página Web"='03.Muestra'!$D$8:$D$42,ROW('03.Muestra'!$F$8:$F$42)-MIN(ROW('03.Muestra'!$D$8:$D$42))+1,""),ROW()-1538)),"")</f>
        <v>https://www.comunidad.madrid/transparencia/persona/rafael-garcia-gonzalez-2</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A quién aplica la ley</v>
      </c>
      <c r="C1542" s="85" t="str" cm="1">
        <f t="array" ref="C1542">IFERROR(INDEX('03.Muestra'!$F$8:$F$42,SMALL(IF("Página Web"='03.Muestra'!$D$8:$D$42,ROW('03.Muestra'!$F$8:$F$42)-MIN(ROW('03.Muestra'!$D$8:$D$42))+1,""),ROW()-1538)),"")</f>
        <v>https://www.comunidad.madrid/transparencia/quien-aplica-ley</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Las instituciones y su funcionamiento</v>
      </c>
      <c r="C1543" s="85" t="str" cm="1">
        <f t="array" ref="C1543">IFERROR(INDEX('03.Muestra'!$F$8:$F$42,SMALL(IF("Página Web"='03.Muestra'!$D$8:$D$42,ROW('03.Muestra'!$F$8:$F$42)-MIN(ROW('03.Muestra'!$D$8:$D$42))+1,""),ROW()-1538)),"")</f>
        <v>https://www.comunidad.madrid/transparencia/instituciones-y-su-funcionamiento</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Evaluando la transparencia</v>
      </c>
      <c r="C1544" s="85" t="str" cm="1">
        <f t="array" ref="C1544">IFERROR(INDEX('03.Muestra'!$F$8:$F$42,SMALL(IF("Página Web"='03.Muestra'!$D$8:$D$42,ROW('03.Muestra'!$F$8:$F$42)-MIN(ROW('03.Muestra'!$D$8:$D$42))+1,""),ROW()-1538)),"")</f>
        <v>https://www.comunidad.madrid/transparencia/evaluando-transparencia</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Organización</v>
      </c>
      <c r="C1545" s="85" t="str" cm="1">
        <f t="array" ref="C1545">IFERROR(INDEX('03.Muestra'!$F$8:$F$42,SMALL(IF("Página Web"='03.Muestra'!$D$8:$D$42,ROW('03.Muestra'!$F$8:$F$42)-MIN(ROW('03.Muestra'!$D$8:$D$42))+1,""),ROW()-1538)),"")</f>
        <v>https://www.comunidad.madrid/transparencia/organizacion-recursos/organizacion</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Información del alto cargo</v>
      </c>
      <c r="C1546" s="85" t="str" cm="1">
        <f t="array" ref="C1546">IFERROR(INDEX('03.Muestra'!$F$8:$F$42,SMALL(IF("Página Web"='03.Muestra'!$D$8:$D$42,ROW('03.Muestra'!$F$8:$F$42)-MIN(ROW('03.Muestra'!$D$8:$D$42))+1,""),ROW()-1538)),"")</f>
        <v>https://www.comunidad.madrid/transparencia/Informaci%C3%B3n-del-alto-cargo</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Cartas  de servicios</v>
      </c>
      <c r="C1547" s="85" t="str" cm="1">
        <f t="array" ref="C1547">IFERROR(INDEX('03.Muestra'!$F$8:$F$42,SMALL(IF("Página Web"='03.Muestra'!$D$8:$D$42,ROW('03.Muestra'!$F$8:$F$42)-MIN(ROW('03.Muestra'!$D$8:$D$42))+1,""),ROW()-1538)),"")</f>
        <v>https://www.comunidad.madrid/transparencia/servicios-procedimientos/cartas-servicios</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Solicitar información pública</v>
      </c>
      <c r="C1548" s="85" t="str" cm="1">
        <f t="array" ref="C1548">IFERROR(INDEX('03.Muestra'!$F$8:$F$42,SMALL(IF("Página Web"='03.Muestra'!$D$8:$D$42,ROW('03.Muestra'!$F$8:$F$42)-MIN(ROW('03.Muestra'!$D$8:$D$42))+1,""),ROW()-1538)),"")</f>
        <v>https://www.comunidad.madrid/transparencia/derecho-acceso-informacion-publica</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Presupuestos</v>
      </c>
      <c r="C1549" s="85" t="str" cm="1">
        <f t="array" ref="C1549">IFERROR(INDEX('03.Muestra'!$F$8:$F$42,SMALL(IF("Página Web"='03.Muestra'!$D$8:$D$42,ROW('03.Muestra'!$F$8:$F$42)-MIN(ROW('03.Muestra'!$D$8:$D$42))+1,""),ROW()-1538)),"")</f>
        <v>https://www.comunidad.madrid/transparencia/presupuestos</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Contratos</v>
      </c>
      <c r="C1550" s="85" t="str" cm="1">
        <f t="array" ref="C1550">IFERROR(INDEX('03.Muestra'!$F$8:$F$42,SMALL(IF("Página Web"='03.Muestra'!$D$8:$D$42,ROW('03.Muestra'!$F$8:$F$42)-MIN(ROW('03.Muestra'!$D$8:$D$42))+1,""),ROW()-1538)),"")</f>
        <v>https://www.comunidad.madrid/transparencia/contratos</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Consulta pública</v>
      </c>
      <c r="C1551" s="85" t="str" cm="1">
        <f t="array" ref="C1551">IFERROR(INDEX('03.Muestra'!$F$8:$F$42,SMALL(IF("Página Web"='03.Muestra'!$D$8:$D$42,ROW('03.Muestra'!$F$8:$F$42)-MIN(ROW('03.Muestra'!$D$8:$D$42))+1,""),ROW()-1538)),"")</f>
        <v>https://www.comunidad.madrid/transparencia/normativa-planificacion/consulta-publica</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Planes y programas</v>
      </c>
      <c r="C1552" s="85" t="str" cm="1">
        <f t="array" ref="C1552">IFERROR(INDEX('03.Muestra'!$F$8:$F$42,SMALL(IF("Página Web"='03.Muestra'!$D$8:$D$42,ROW('03.Muestra'!$F$8:$F$42)-MIN(ROW('03.Muestra'!$D$8:$D$42))+1,""),ROW()-1538)),"")</f>
        <v>https://www.comunidad.madrid/transparencia/normativa-planificacion/planes-programas</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Plan de Auditorias de Centros y Servicios Sanitarios de Gestión Indirecta 2015-2016</v>
      </c>
      <c r="C1553" s="85" t="str" cm="1">
        <f t="array" ref="C1553">IFERROR(INDEX('03.Muestra'!$F$8:$F$42,SMALL(IF("Página Web"='03.Muestra'!$D$8:$D$42,ROW('03.Muestra'!$F$8:$F$42)-MIN(ROW('03.Muestra'!$D$8:$D$42))+1,""),ROW()-1538)),"")</f>
        <v>https://www.comunidad.madrid/transparencia/informacion-institucional/planes-programas/plan-auditorias-centros-y-servicios-sanitarios-gestion</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https://www.comunidad.madrid/transparencia/contacto</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Buscador</v>
      </c>
      <c r="C1555" s="85" t="str" cm="1">
        <f t="array" ref="C1555">IFERROR(INDEX('03.Muestra'!$F$8:$F$42,SMALL(IF("Página Web"='03.Muestra'!$D$8:$D$42,ROW('03.Muestra'!$F$8:$F$42)-MIN(ROW('03.Muestra'!$D$8:$D$42))+1,""),ROW()-1538)),"")</f>
        <v>https://www.comunidad.madrid/transparencia/buscar?t=</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https://www.comunidad.madrid/transparencia/aviso-legal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Privacidad</v>
      </c>
      <c r="C1557" s="85" t="str" cm="1">
        <f t="array" ref="C1557">IFERROR(INDEX('03.Muestra'!$F$8:$F$42,SMALL(IF("Página Web"='03.Muestra'!$D$8:$D$42,ROW('03.Muestra'!$F$8:$F$42)-MIN(ROW('03.Muestra'!$D$8:$D$42))+1,""),ROW()-1538)),"")</f>
        <v>https://www.comunidad.madrid/transparencia/privacidad</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https://www.comunidad.madrid/transparencia/declaracion-accesibilidad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https://www.comunidad.madrid/transparencia/</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Reunión con Ayuntamiento de Brunete</v>
      </c>
      <c r="C1578" s="85" t="str" cm="1">
        <f t="array" ref="C1578">IFERROR(INDEX('03.Muestra'!$F$8:$F$42,SMALL(IF("Página Web"='03.Muestra'!$D$8:$D$42,ROW('03.Muestra'!$F$8:$F$42)-MIN(ROW('03.Muestra'!$D$8:$D$42))+1,""),ROW()-1576)),"")</f>
        <v>https://www.comunidad.madrid/transparencia/agenda/reunion-ayuntamiento-brunete-16</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Rafael García González</v>
      </c>
      <c r="C1579" s="85" t="str" cm="1">
        <f t="array" ref="C1579">IFERROR(INDEX('03.Muestra'!$F$8:$F$42,SMALL(IF("Página Web"='03.Muestra'!$D$8:$D$42,ROW('03.Muestra'!$F$8:$F$42)-MIN(ROW('03.Muestra'!$D$8:$D$42))+1,""),ROW()-1576)),"")</f>
        <v>https://www.comunidad.madrid/transparencia/persona/rafael-garcia-gonzalez-2</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A quién aplica la ley</v>
      </c>
      <c r="C1580" s="85" t="str" cm="1">
        <f t="array" ref="C1580">IFERROR(INDEX('03.Muestra'!$F$8:$F$42,SMALL(IF("Página Web"='03.Muestra'!$D$8:$D$42,ROW('03.Muestra'!$F$8:$F$42)-MIN(ROW('03.Muestra'!$D$8:$D$42))+1,""),ROW()-1576)),"")</f>
        <v>https://www.comunidad.madrid/transparencia/quien-aplica-ley</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Las instituciones y su funcionamiento</v>
      </c>
      <c r="C1581" s="85" t="str" cm="1">
        <f t="array" ref="C1581">IFERROR(INDEX('03.Muestra'!$F$8:$F$42,SMALL(IF("Página Web"='03.Muestra'!$D$8:$D$42,ROW('03.Muestra'!$F$8:$F$42)-MIN(ROW('03.Muestra'!$D$8:$D$42))+1,""),ROW()-1576)),"")</f>
        <v>https://www.comunidad.madrid/transparencia/instituciones-y-su-funcionamiento</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Evaluando la transparencia</v>
      </c>
      <c r="C1582" s="85" t="str" cm="1">
        <f t="array" ref="C1582">IFERROR(INDEX('03.Muestra'!$F$8:$F$42,SMALL(IF("Página Web"='03.Muestra'!$D$8:$D$42,ROW('03.Muestra'!$F$8:$F$42)-MIN(ROW('03.Muestra'!$D$8:$D$42))+1,""),ROW()-1576)),"")</f>
        <v>https://www.comunidad.madrid/transparencia/evaluando-transparencia</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Organización</v>
      </c>
      <c r="C1583" s="85" t="str" cm="1">
        <f t="array" ref="C1583">IFERROR(INDEX('03.Muestra'!$F$8:$F$42,SMALL(IF("Página Web"='03.Muestra'!$D$8:$D$42,ROW('03.Muestra'!$F$8:$F$42)-MIN(ROW('03.Muestra'!$D$8:$D$42))+1,""),ROW()-1576)),"")</f>
        <v>https://www.comunidad.madrid/transparencia/organizacion-recursos/organizacion</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Información del alto cargo</v>
      </c>
      <c r="C1584" s="85" t="str" cm="1">
        <f t="array" ref="C1584">IFERROR(INDEX('03.Muestra'!$F$8:$F$42,SMALL(IF("Página Web"='03.Muestra'!$D$8:$D$42,ROW('03.Muestra'!$F$8:$F$42)-MIN(ROW('03.Muestra'!$D$8:$D$42))+1,""),ROW()-1576)),"")</f>
        <v>https://www.comunidad.madrid/transparencia/Informaci%C3%B3n-del-alto-cargo</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Cartas  de servicios</v>
      </c>
      <c r="C1585" s="85" t="str" cm="1">
        <f t="array" ref="C1585">IFERROR(INDEX('03.Muestra'!$F$8:$F$42,SMALL(IF("Página Web"='03.Muestra'!$D$8:$D$42,ROW('03.Muestra'!$F$8:$F$42)-MIN(ROW('03.Muestra'!$D$8:$D$42))+1,""),ROW()-1576)),"")</f>
        <v>https://www.comunidad.madrid/transparencia/servicios-procedimientos/cartas-servicios</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Solicitar información pública</v>
      </c>
      <c r="C1586" s="85" t="str" cm="1">
        <f t="array" ref="C1586">IFERROR(INDEX('03.Muestra'!$F$8:$F$42,SMALL(IF("Página Web"='03.Muestra'!$D$8:$D$42,ROW('03.Muestra'!$F$8:$F$42)-MIN(ROW('03.Muestra'!$D$8:$D$42))+1,""),ROW()-1576)),"")</f>
        <v>https://www.comunidad.madrid/transparencia/derecho-acceso-informacion-publica</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Presupuestos</v>
      </c>
      <c r="C1587" s="85" t="str" cm="1">
        <f t="array" ref="C1587">IFERROR(INDEX('03.Muestra'!$F$8:$F$42,SMALL(IF("Página Web"='03.Muestra'!$D$8:$D$42,ROW('03.Muestra'!$F$8:$F$42)-MIN(ROW('03.Muestra'!$D$8:$D$42))+1,""),ROW()-1576)),"")</f>
        <v>https://www.comunidad.madrid/transparencia/presupuestos</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Contratos</v>
      </c>
      <c r="C1588" s="85" t="str" cm="1">
        <f t="array" ref="C1588">IFERROR(INDEX('03.Muestra'!$F$8:$F$42,SMALL(IF("Página Web"='03.Muestra'!$D$8:$D$42,ROW('03.Muestra'!$F$8:$F$42)-MIN(ROW('03.Muestra'!$D$8:$D$42))+1,""),ROW()-1576)),"")</f>
        <v>https://www.comunidad.madrid/transparencia/contratos</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Consulta pública</v>
      </c>
      <c r="C1589" s="85" t="str" cm="1">
        <f t="array" ref="C1589">IFERROR(INDEX('03.Muestra'!$F$8:$F$42,SMALL(IF("Página Web"='03.Muestra'!$D$8:$D$42,ROW('03.Muestra'!$F$8:$F$42)-MIN(ROW('03.Muestra'!$D$8:$D$42))+1,""),ROW()-1576)),"")</f>
        <v>https://www.comunidad.madrid/transparencia/normativa-planificacion/consulta-publica</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Planes y programas</v>
      </c>
      <c r="C1590" s="85" t="str" cm="1">
        <f t="array" ref="C1590">IFERROR(INDEX('03.Muestra'!$F$8:$F$42,SMALL(IF("Página Web"='03.Muestra'!$D$8:$D$42,ROW('03.Muestra'!$F$8:$F$42)-MIN(ROW('03.Muestra'!$D$8:$D$42))+1,""),ROW()-1576)),"")</f>
        <v>https://www.comunidad.madrid/transparencia/normativa-planificacion/planes-programas</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Plan de Auditorias de Centros y Servicios Sanitarios de Gestión Indirecta 2015-2016</v>
      </c>
      <c r="C1591" s="85" t="str" cm="1">
        <f t="array" ref="C1591">IFERROR(INDEX('03.Muestra'!$F$8:$F$42,SMALL(IF("Página Web"='03.Muestra'!$D$8:$D$42,ROW('03.Muestra'!$F$8:$F$42)-MIN(ROW('03.Muestra'!$D$8:$D$42))+1,""),ROW()-1576)),"")</f>
        <v>https://www.comunidad.madrid/transparencia/informacion-institucional/planes-programas/plan-auditorias-centros-y-servicios-sanitarios-gestion</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https://www.comunidad.madrid/transparencia/contacto</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Buscador</v>
      </c>
      <c r="C1593" s="85" t="str" cm="1">
        <f t="array" ref="C1593">IFERROR(INDEX('03.Muestra'!$F$8:$F$42,SMALL(IF("Página Web"='03.Muestra'!$D$8:$D$42,ROW('03.Muestra'!$F$8:$F$42)-MIN(ROW('03.Muestra'!$D$8:$D$42))+1,""),ROW()-1576)),"")</f>
        <v>https://www.comunidad.madrid/transparencia/buscar?t=</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https://www.comunidad.madrid/transparencia/aviso-legal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Privacidad</v>
      </c>
      <c r="C1595" s="85" t="str" cm="1">
        <f t="array" ref="C1595">IFERROR(INDEX('03.Muestra'!$F$8:$F$42,SMALL(IF("Página Web"='03.Muestra'!$D$8:$D$42,ROW('03.Muestra'!$F$8:$F$42)-MIN(ROW('03.Muestra'!$D$8:$D$42))+1,""),ROW()-1576)),"")</f>
        <v>https://www.comunidad.madrid/transparencia/privacidad</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https://www.comunidad.madrid/transparencia/declaracion-accesibilidad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https://www.comunidad.madrid/transparencia/</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Reunión con Ayuntamiento de Brunete</v>
      </c>
      <c r="C1616" s="85" t="str" cm="1">
        <f t="array" ref="C1616">IFERROR(INDEX('03.Muestra'!$F$8:$F$42,SMALL(IF("Página Web"='03.Muestra'!$D$8:$D$42,ROW('03.Muestra'!$F$8:$F$42)-MIN(ROW('03.Muestra'!$D$8:$D$42))+1,""),ROW()-1614)),"")</f>
        <v>https://www.comunidad.madrid/transparencia/agenda/reunion-ayuntamiento-brunete-16</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20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Rafael García González</v>
      </c>
      <c r="C1617" s="85" t="str" cm="1">
        <f t="array" ref="C1617">IFERROR(INDEX('03.Muestra'!$F$8:$F$42,SMALL(IF("Página Web"='03.Muestra'!$D$8:$D$42,ROW('03.Muestra'!$F$8:$F$42)-MIN(ROW('03.Muestra'!$D$8:$D$42))+1,""),ROW()-1614)),"")</f>
        <v>https://www.comunidad.madrid/transparencia/persona/rafael-garcia-gonzalez-2</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A quién aplica la ley</v>
      </c>
      <c r="C1618" s="85" t="str" cm="1">
        <f t="array" ref="C1618">IFERROR(INDEX('03.Muestra'!$F$8:$F$42,SMALL(IF("Página Web"='03.Muestra'!$D$8:$D$42,ROW('03.Muestra'!$F$8:$F$42)-MIN(ROW('03.Muestra'!$D$8:$D$42))+1,""),ROW()-1614)),"")</f>
        <v>https://www.comunidad.madrid/transparencia/quien-aplica-ley</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Las instituciones y su funcionamiento</v>
      </c>
      <c r="C1619" s="85" t="str" cm="1">
        <f t="array" ref="C1619">IFERROR(INDEX('03.Muestra'!$F$8:$F$42,SMALL(IF("Página Web"='03.Muestra'!$D$8:$D$42,ROW('03.Muestra'!$F$8:$F$42)-MIN(ROW('03.Muestra'!$D$8:$D$42))+1,""),ROW()-1614)),"")</f>
        <v>https://www.comunidad.madrid/transparencia/instituciones-y-su-funcionamiento</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Evaluando la transparencia</v>
      </c>
      <c r="C1620" s="85" t="str" cm="1">
        <f t="array" ref="C1620">IFERROR(INDEX('03.Muestra'!$F$8:$F$42,SMALL(IF("Página Web"='03.Muestra'!$D$8:$D$42,ROW('03.Muestra'!$F$8:$F$42)-MIN(ROW('03.Muestra'!$D$8:$D$42))+1,""),ROW()-1614)),"")</f>
        <v>https://www.comunidad.madrid/transparencia/evaluando-transparencia</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Organización</v>
      </c>
      <c r="C1621" s="85" t="str" cm="1">
        <f t="array" ref="C1621">IFERROR(INDEX('03.Muestra'!$F$8:$F$42,SMALL(IF("Página Web"='03.Muestra'!$D$8:$D$42,ROW('03.Muestra'!$F$8:$F$42)-MIN(ROW('03.Muestra'!$D$8:$D$42))+1,""),ROW()-1614)),"")</f>
        <v>https://www.comunidad.madrid/transparencia/organizacion-recursos/organizacion</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Información del alto cargo</v>
      </c>
      <c r="C1622" s="85" t="str" cm="1">
        <f t="array" ref="C1622">IFERROR(INDEX('03.Muestra'!$F$8:$F$42,SMALL(IF("Página Web"='03.Muestra'!$D$8:$D$42,ROW('03.Muestra'!$F$8:$F$42)-MIN(ROW('03.Muestra'!$D$8:$D$42))+1,""),ROW()-1614)),"")</f>
        <v>https://www.comunidad.madrid/transparencia/Informaci%C3%B3n-del-alto-cargo</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Cartas  de servicios</v>
      </c>
      <c r="C1623" s="85" t="str" cm="1">
        <f t="array" ref="C1623">IFERROR(INDEX('03.Muestra'!$F$8:$F$42,SMALL(IF("Página Web"='03.Muestra'!$D$8:$D$42,ROW('03.Muestra'!$F$8:$F$42)-MIN(ROW('03.Muestra'!$D$8:$D$42))+1,""),ROW()-1614)),"")</f>
        <v>https://www.comunidad.madrid/transparencia/servicios-procedimientos/cartas-servicios</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Solicitar información pública</v>
      </c>
      <c r="C1624" s="85" t="str" cm="1">
        <f t="array" ref="C1624">IFERROR(INDEX('03.Muestra'!$F$8:$F$42,SMALL(IF("Página Web"='03.Muestra'!$D$8:$D$42,ROW('03.Muestra'!$F$8:$F$42)-MIN(ROW('03.Muestra'!$D$8:$D$42))+1,""),ROW()-1614)),"")</f>
        <v>https://www.comunidad.madrid/transparencia/derecho-acceso-informacion-publica</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Presupuestos</v>
      </c>
      <c r="C1625" s="85" t="str" cm="1">
        <f t="array" ref="C1625">IFERROR(INDEX('03.Muestra'!$F$8:$F$42,SMALL(IF("Página Web"='03.Muestra'!$D$8:$D$42,ROW('03.Muestra'!$F$8:$F$42)-MIN(ROW('03.Muestra'!$D$8:$D$42))+1,""),ROW()-1614)),"")</f>
        <v>https://www.comunidad.madrid/transparencia/presupuestos</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Contratos</v>
      </c>
      <c r="C1626" s="85" t="str" cm="1">
        <f t="array" ref="C1626">IFERROR(INDEX('03.Muestra'!$F$8:$F$42,SMALL(IF("Página Web"='03.Muestra'!$D$8:$D$42,ROW('03.Muestra'!$F$8:$F$42)-MIN(ROW('03.Muestra'!$D$8:$D$42))+1,""),ROW()-1614)),"")</f>
        <v>https://www.comunidad.madrid/transparencia/contratos</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Consulta pública</v>
      </c>
      <c r="C1627" s="85" t="str" cm="1">
        <f t="array" ref="C1627">IFERROR(INDEX('03.Muestra'!$F$8:$F$42,SMALL(IF("Página Web"='03.Muestra'!$D$8:$D$42,ROW('03.Muestra'!$F$8:$F$42)-MIN(ROW('03.Muestra'!$D$8:$D$42))+1,""),ROW()-1614)),"")</f>
        <v>https://www.comunidad.madrid/transparencia/normativa-planificacion/consulta-publica</v>
      </c>
      <c r="D1627" s="99" t="s">
        <v>103</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Planes y programas</v>
      </c>
      <c r="C1628" s="85" t="str" cm="1">
        <f t="array" ref="C1628">IFERROR(INDEX('03.Muestra'!$F$8:$F$42,SMALL(IF("Página Web"='03.Muestra'!$D$8:$D$42,ROW('03.Muestra'!$F$8:$F$42)-MIN(ROW('03.Muestra'!$D$8:$D$42))+1,""),ROW()-1614)),"")</f>
        <v>https://www.comunidad.madrid/transparencia/normativa-planificacion/planes-programas</v>
      </c>
      <c r="D1628" s="99" t="s">
        <v>103</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Plan de Auditorias de Centros y Servicios Sanitarios de Gestión Indirecta 2015-2016</v>
      </c>
      <c r="C1629" s="85" t="str" cm="1">
        <f t="array" ref="C1629">IFERROR(INDEX('03.Muestra'!$F$8:$F$42,SMALL(IF("Página Web"='03.Muestra'!$D$8:$D$42,ROW('03.Muestra'!$F$8:$F$42)-MIN(ROW('03.Muestra'!$D$8:$D$42))+1,""),ROW()-1614)),"")</f>
        <v>https://www.comunidad.madrid/transparencia/informacion-institucional/planes-programas/plan-auditorias-centros-y-servicios-sanitarios-gestion</v>
      </c>
      <c r="D1629" s="99" t="s">
        <v>103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https://www.comunidad.madrid/transparencia/contacto</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Buscador</v>
      </c>
      <c r="C1631" s="85" t="str" cm="1">
        <f t="array" ref="C1631">IFERROR(INDEX('03.Muestra'!$F$8:$F$42,SMALL(IF("Página Web"='03.Muestra'!$D$8:$D$42,ROW('03.Muestra'!$F$8:$F$42)-MIN(ROW('03.Muestra'!$D$8:$D$42))+1,""),ROW()-1614)),"")</f>
        <v>https://www.comunidad.madrid/transparencia/buscar?t=</v>
      </c>
      <c r="D1631" s="99" t="s">
        <v>103</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https://www.comunidad.madrid/transparencia/aviso-legal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Privacidad</v>
      </c>
      <c r="C1633" s="85" t="str" cm="1">
        <f t="array" ref="C1633">IFERROR(INDEX('03.Muestra'!$F$8:$F$42,SMALL(IF("Página Web"='03.Muestra'!$D$8:$D$42,ROW('03.Muestra'!$F$8:$F$42)-MIN(ROW('03.Muestra'!$D$8:$D$42))+1,""),ROW()-1614)),"")</f>
        <v>https://www.comunidad.madrid/transparencia/privacidad</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https://www.comunidad.madrid/transparencia/declaracion-accesibilidad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https://www.comunidad.madrid/transparencia/</v>
      </c>
      <c r="D1653" s="99" t="s">
        <v>93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Reunión con Ayuntamiento de Brunete</v>
      </c>
      <c r="C1654" s="85" t="str" cm="1">
        <f t="array" ref="C1654">IFERROR(INDEX('03.Muestra'!$F$8:$F$42,SMALL(IF("Página Web"='03.Muestra'!$D$8:$D$42,ROW('03.Muestra'!$F$8:$F$42)-MIN(ROW('03.Muestra'!$D$8:$D$42))+1,""),ROW()-1652)),"")</f>
        <v>https://www.comunidad.madrid/transparencia/agenda/reunion-ayuntamiento-brunete-16</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v>
      </c>
      <c r="J1654" s="91">
        <f ca="1">COUNTIF($D1653:INDIRECT("$D" &amp;  SUM(ROW()-1,'03.Muestra'!$D$45)-1),J1653)</f>
        <v>18</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Rafael García González</v>
      </c>
      <c r="C1655" s="85" t="str" cm="1">
        <f t="array" ref="C1655">IFERROR(INDEX('03.Muestra'!$F$8:$F$42,SMALL(IF("Página Web"='03.Muestra'!$D$8:$D$42,ROW('03.Muestra'!$F$8:$F$42)-MIN(ROW('03.Muestra'!$D$8:$D$42))+1,""),ROW()-1652)),"")</f>
        <v>https://www.comunidad.madrid/transparencia/persona/rafael-garcia-gonzalez-2</v>
      </c>
      <c r="D1655" s="99" t="s">
        <v>93</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A quién aplica la ley</v>
      </c>
      <c r="C1656" s="85" t="str" cm="1">
        <f t="array" ref="C1656">IFERROR(INDEX('03.Muestra'!$F$8:$F$42,SMALL(IF("Página Web"='03.Muestra'!$D$8:$D$42,ROW('03.Muestra'!$F$8:$F$42)-MIN(ROW('03.Muestra'!$D$8:$D$42))+1,""),ROW()-1652)),"")</f>
        <v>https://www.comunidad.madrid/transparencia/quien-aplica-ley</v>
      </c>
      <c r="D1656" s="99" t="s">
        <v>91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Las instituciones y su funcionamiento</v>
      </c>
      <c r="C1657" s="85" t="str" cm="1">
        <f t="array" ref="C1657">IFERROR(INDEX('03.Muestra'!$F$8:$F$42,SMALL(IF("Página Web"='03.Muestra'!$D$8:$D$42,ROW('03.Muestra'!$F$8:$F$42)-MIN(ROW('03.Muestra'!$D$8:$D$42))+1,""),ROW()-1652)),"")</f>
        <v>https://www.comunidad.madrid/transparencia/instituciones-y-su-funcionamiento</v>
      </c>
      <c r="D1657" s="99" t="s">
        <v>91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Evaluando la transparencia</v>
      </c>
      <c r="C1658" s="85" t="str" cm="1">
        <f t="array" ref="C1658">IFERROR(INDEX('03.Muestra'!$F$8:$F$42,SMALL(IF("Página Web"='03.Muestra'!$D$8:$D$42,ROW('03.Muestra'!$F$8:$F$42)-MIN(ROW('03.Muestra'!$D$8:$D$42))+1,""),ROW()-1652)),"")</f>
        <v>https://www.comunidad.madrid/transparencia/evaluando-transparencia</v>
      </c>
      <c r="D1658" s="99" t="s">
        <v>91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Organización</v>
      </c>
      <c r="C1659" s="85" t="str" cm="1">
        <f t="array" ref="C1659">IFERROR(INDEX('03.Muestra'!$F$8:$F$42,SMALL(IF("Página Web"='03.Muestra'!$D$8:$D$42,ROW('03.Muestra'!$F$8:$F$42)-MIN(ROW('03.Muestra'!$D$8:$D$42))+1,""),ROW()-1652)),"")</f>
        <v>https://www.comunidad.madrid/transparencia/organizacion-recursos/organizacion</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Información del alto cargo</v>
      </c>
      <c r="C1660" s="85" t="str" cm="1">
        <f t="array" ref="C1660">IFERROR(INDEX('03.Muestra'!$F$8:$F$42,SMALL(IF("Página Web"='03.Muestra'!$D$8:$D$42,ROW('03.Muestra'!$F$8:$F$42)-MIN(ROW('03.Muestra'!$D$8:$D$42))+1,""),ROW()-1652)),"")</f>
        <v>https://www.comunidad.madrid/transparencia/Informaci%C3%B3n-del-alto-cargo</v>
      </c>
      <c r="D1660" s="99" t="s">
        <v>91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Cartas  de servicios</v>
      </c>
      <c r="C1661" s="85" t="str" cm="1">
        <f t="array" ref="C1661">IFERROR(INDEX('03.Muestra'!$F$8:$F$42,SMALL(IF("Página Web"='03.Muestra'!$D$8:$D$42,ROW('03.Muestra'!$F$8:$F$42)-MIN(ROW('03.Muestra'!$D$8:$D$42))+1,""),ROW()-1652)),"")</f>
        <v>https://www.comunidad.madrid/transparencia/servicios-procedimientos/cartas-servicios</v>
      </c>
      <c r="D1661" s="99" t="s">
        <v>91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Solicitar información pública</v>
      </c>
      <c r="C1662" s="85" t="str" cm="1">
        <f t="array" ref="C1662">IFERROR(INDEX('03.Muestra'!$F$8:$F$42,SMALL(IF("Página Web"='03.Muestra'!$D$8:$D$42,ROW('03.Muestra'!$F$8:$F$42)-MIN(ROW('03.Muestra'!$D$8:$D$42))+1,""),ROW()-1652)),"")</f>
        <v>https://www.comunidad.madrid/transparencia/derecho-acceso-informacion-publica</v>
      </c>
      <c r="D1662" s="99" t="s">
        <v>91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Presupuestos</v>
      </c>
      <c r="C1663" s="85" t="str" cm="1">
        <f t="array" ref="C1663">IFERROR(INDEX('03.Muestra'!$F$8:$F$42,SMALL(IF("Página Web"='03.Muestra'!$D$8:$D$42,ROW('03.Muestra'!$F$8:$F$42)-MIN(ROW('03.Muestra'!$D$8:$D$42))+1,""),ROW()-1652)),"")</f>
        <v>https://www.comunidad.madrid/transparencia/presupuestos</v>
      </c>
      <c r="D1663" s="99" t="s">
        <v>91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Contratos</v>
      </c>
      <c r="C1664" s="85" t="str" cm="1">
        <f t="array" ref="C1664">IFERROR(INDEX('03.Muestra'!$F$8:$F$42,SMALL(IF("Página Web"='03.Muestra'!$D$8:$D$42,ROW('03.Muestra'!$F$8:$F$42)-MIN(ROW('03.Muestra'!$D$8:$D$42))+1,""),ROW()-1652)),"")</f>
        <v>https://www.comunidad.madrid/transparencia/contratos</v>
      </c>
      <c r="D1664" s="99" t="s">
        <v>91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Consulta pública</v>
      </c>
      <c r="C1665" s="85" t="str" cm="1">
        <f t="array" ref="C1665">IFERROR(INDEX('03.Muestra'!$F$8:$F$42,SMALL(IF("Página Web"='03.Muestra'!$D$8:$D$42,ROW('03.Muestra'!$F$8:$F$42)-MIN(ROW('03.Muestra'!$D$8:$D$42))+1,""),ROW()-1652)),"")</f>
        <v>https://www.comunidad.madrid/transparencia/normativa-planificacion/consulta-publica</v>
      </c>
      <c r="D1665" s="99" t="s">
        <v>91</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Planes y programas</v>
      </c>
      <c r="C1666" s="85" t="str" cm="1">
        <f t="array" ref="C1666">IFERROR(INDEX('03.Muestra'!$F$8:$F$42,SMALL(IF("Página Web"='03.Muestra'!$D$8:$D$42,ROW('03.Muestra'!$F$8:$F$42)-MIN(ROW('03.Muestra'!$D$8:$D$42))+1,""),ROW()-1652)),"")</f>
        <v>https://www.comunidad.madrid/transparencia/normativa-planificacion/planes-programas</v>
      </c>
      <c r="D1666" s="99" t="s">
        <v>91</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Plan de Auditorias de Centros y Servicios Sanitarios de Gestión Indirecta 2015-2016</v>
      </c>
      <c r="C1667" s="85" t="str" cm="1">
        <f t="array" ref="C1667">IFERROR(INDEX('03.Muestra'!$F$8:$F$42,SMALL(IF("Página Web"='03.Muestra'!$D$8:$D$42,ROW('03.Muestra'!$F$8:$F$42)-MIN(ROW('03.Muestra'!$D$8:$D$42))+1,""),ROW()-1652)),"")</f>
        <v>https://www.comunidad.madrid/transparencia/informacion-institucional/planes-programas/plan-auditorias-centros-y-servicios-sanitarios-gestion</v>
      </c>
      <c r="D1667" s="99" t="s">
        <v>91</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https://www.comunidad.madrid/transparencia/contacto</v>
      </c>
      <c r="D1668" s="99" t="s">
        <v>91</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Buscador</v>
      </c>
      <c r="C1669" s="85" t="str" cm="1">
        <f t="array" ref="C1669">IFERROR(INDEX('03.Muestra'!$F$8:$F$42,SMALL(IF("Página Web"='03.Muestra'!$D$8:$D$42,ROW('03.Muestra'!$F$8:$F$42)-MIN(ROW('03.Muestra'!$D$8:$D$42))+1,""),ROW()-1652)),"")</f>
        <v>https://www.comunidad.madrid/transparencia/buscar?t=</v>
      </c>
      <c r="D1669" s="99" t="s">
        <v>91</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https://www.comunidad.madrid/transparencia/aviso-legal</v>
      </c>
      <c r="D1670" s="99" t="s">
        <v>91</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Privacidad</v>
      </c>
      <c r="C1671" s="85" t="str" cm="1">
        <f t="array" ref="C1671">IFERROR(INDEX('03.Muestra'!$F$8:$F$42,SMALL(IF("Página Web"='03.Muestra'!$D$8:$D$42,ROW('03.Muestra'!$F$8:$F$42)-MIN(ROW('03.Muestra'!$D$8:$D$42))+1,""),ROW()-1652)),"")</f>
        <v>https://www.comunidad.madrid/transparencia/privacidad</v>
      </c>
      <c r="D1671" s="99" t="s">
        <v>91</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https://www.comunidad.madrid/transparencia/declaracion-accesibilidad</v>
      </c>
      <c r="D1672" s="99" t="s">
        <v>91</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https://www.comunidad.madrid/transparencia/</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Reunión con Ayuntamiento de Brunete</v>
      </c>
      <c r="C1692" s="85" t="str" cm="1">
        <f t="array" ref="C1692">IFERROR(INDEX('03.Muestra'!$F$8:$F$42,SMALL(IF("Página Web"='03.Muestra'!$D$8:$D$42,ROW('03.Muestra'!$F$8:$F$42)-MIN(ROW('03.Muestra'!$D$8:$D$42))+1,""),ROW()-1690)),"")</f>
        <v>https://www.comunidad.madrid/transparencia/agenda/reunion-ayuntamiento-brunete-16</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20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Rafael García González</v>
      </c>
      <c r="C1693" s="85" t="str" cm="1">
        <f t="array" ref="C1693">IFERROR(INDEX('03.Muestra'!$F$8:$F$42,SMALL(IF("Página Web"='03.Muestra'!$D$8:$D$42,ROW('03.Muestra'!$F$8:$F$42)-MIN(ROW('03.Muestra'!$D$8:$D$42))+1,""),ROW()-1690)),"")</f>
        <v>https://www.comunidad.madrid/transparencia/persona/rafael-garcia-gonzalez-2</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A quién aplica la ley</v>
      </c>
      <c r="C1694" s="85" t="str" cm="1">
        <f t="array" ref="C1694">IFERROR(INDEX('03.Muestra'!$F$8:$F$42,SMALL(IF("Página Web"='03.Muestra'!$D$8:$D$42,ROW('03.Muestra'!$F$8:$F$42)-MIN(ROW('03.Muestra'!$D$8:$D$42))+1,""),ROW()-1690)),"")</f>
        <v>https://www.comunidad.madrid/transparencia/quien-aplica-ley</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Las instituciones y su funcionamiento</v>
      </c>
      <c r="C1695" s="85" t="str" cm="1">
        <f t="array" ref="C1695">IFERROR(INDEX('03.Muestra'!$F$8:$F$42,SMALL(IF("Página Web"='03.Muestra'!$D$8:$D$42,ROW('03.Muestra'!$F$8:$F$42)-MIN(ROW('03.Muestra'!$D$8:$D$42))+1,""),ROW()-1690)),"")</f>
        <v>https://www.comunidad.madrid/transparencia/instituciones-y-su-funcionamiento</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Evaluando la transparencia</v>
      </c>
      <c r="C1696" s="85" t="str" cm="1">
        <f t="array" ref="C1696">IFERROR(INDEX('03.Muestra'!$F$8:$F$42,SMALL(IF("Página Web"='03.Muestra'!$D$8:$D$42,ROW('03.Muestra'!$F$8:$F$42)-MIN(ROW('03.Muestra'!$D$8:$D$42))+1,""),ROW()-1690)),"")</f>
        <v>https://www.comunidad.madrid/transparencia/evaluando-transparencia</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Organización</v>
      </c>
      <c r="C1697" s="85" t="str" cm="1">
        <f t="array" ref="C1697">IFERROR(INDEX('03.Muestra'!$F$8:$F$42,SMALL(IF("Página Web"='03.Muestra'!$D$8:$D$42,ROW('03.Muestra'!$F$8:$F$42)-MIN(ROW('03.Muestra'!$D$8:$D$42))+1,""),ROW()-1690)),"")</f>
        <v>https://www.comunidad.madrid/transparencia/organizacion-recursos/organizacion</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Información del alto cargo</v>
      </c>
      <c r="C1698" s="85" t="str" cm="1">
        <f t="array" ref="C1698">IFERROR(INDEX('03.Muestra'!$F$8:$F$42,SMALL(IF("Página Web"='03.Muestra'!$D$8:$D$42,ROW('03.Muestra'!$F$8:$F$42)-MIN(ROW('03.Muestra'!$D$8:$D$42))+1,""),ROW()-1690)),"")</f>
        <v>https://www.comunidad.madrid/transparencia/Informaci%C3%B3n-del-alto-cargo</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Cartas  de servicios</v>
      </c>
      <c r="C1699" s="85" t="str" cm="1">
        <f t="array" ref="C1699">IFERROR(INDEX('03.Muestra'!$F$8:$F$42,SMALL(IF("Página Web"='03.Muestra'!$D$8:$D$42,ROW('03.Muestra'!$F$8:$F$42)-MIN(ROW('03.Muestra'!$D$8:$D$42))+1,""),ROW()-1690)),"")</f>
        <v>https://www.comunidad.madrid/transparencia/servicios-procedimientos/cartas-servicios</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Solicitar información pública</v>
      </c>
      <c r="C1700" s="85" t="str" cm="1">
        <f t="array" ref="C1700">IFERROR(INDEX('03.Muestra'!$F$8:$F$42,SMALL(IF("Página Web"='03.Muestra'!$D$8:$D$42,ROW('03.Muestra'!$F$8:$F$42)-MIN(ROW('03.Muestra'!$D$8:$D$42))+1,""),ROW()-1690)),"")</f>
        <v>https://www.comunidad.madrid/transparencia/derecho-acceso-informacion-publica</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Presupuestos</v>
      </c>
      <c r="C1701" s="85" t="str" cm="1">
        <f t="array" ref="C1701">IFERROR(INDEX('03.Muestra'!$F$8:$F$42,SMALL(IF("Página Web"='03.Muestra'!$D$8:$D$42,ROW('03.Muestra'!$F$8:$F$42)-MIN(ROW('03.Muestra'!$D$8:$D$42))+1,""),ROW()-1690)),"")</f>
        <v>https://www.comunidad.madrid/transparencia/presupuestos</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Contratos</v>
      </c>
      <c r="C1702" s="85" t="str" cm="1">
        <f t="array" ref="C1702">IFERROR(INDEX('03.Muestra'!$F$8:$F$42,SMALL(IF("Página Web"='03.Muestra'!$D$8:$D$42,ROW('03.Muestra'!$F$8:$F$42)-MIN(ROW('03.Muestra'!$D$8:$D$42))+1,""),ROW()-1690)),"")</f>
        <v>https://www.comunidad.madrid/transparencia/contratos</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Consulta pública</v>
      </c>
      <c r="C1703" s="85" t="str" cm="1">
        <f t="array" ref="C1703">IFERROR(INDEX('03.Muestra'!$F$8:$F$42,SMALL(IF("Página Web"='03.Muestra'!$D$8:$D$42,ROW('03.Muestra'!$F$8:$F$42)-MIN(ROW('03.Muestra'!$D$8:$D$42))+1,""),ROW()-1690)),"")</f>
        <v>https://www.comunidad.madrid/transparencia/normativa-planificacion/consulta-publica</v>
      </c>
      <c r="D1703" s="99" t="s">
        <v>103</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Planes y programas</v>
      </c>
      <c r="C1704" s="85" t="str" cm="1">
        <f t="array" ref="C1704">IFERROR(INDEX('03.Muestra'!$F$8:$F$42,SMALL(IF("Página Web"='03.Muestra'!$D$8:$D$42,ROW('03.Muestra'!$F$8:$F$42)-MIN(ROW('03.Muestra'!$D$8:$D$42))+1,""),ROW()-1690)),"")</f>
        <v>https://www.comunidad.madrid/transparencia/normativa-planificacion/planes-programas</v>
      </c>
      <c r="D1704" s="99" t="s">
        <v>103</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Plan de Auditorias de Centros y Servicios Sanitarios de Gestión Indirecta 2015-2016</v>
      </c>
      <c r="C1705" s="85" t="str" cm="1">
        <f t="array" ref="C1705">IFERROR(INDEX('03.Muestra'!$F$8:$F$42,SMALL(IF("Página Web"='03.Muestra'!$D$8:$D$42,ROW('03.Muestra'!$F$8:$F$42)-MIN(ROW('03.Muestra'!$D$8:$D$42))+1,""),ROW()-1690)),"")</f>
        <v>https://www.comunidad.madrid/transparencia/informacion-institucional/planes-programas/plan-auditorias-centros-y-servicios-sanitarios-gestion</v>
      </c>
      <c r="D1705" s="99" t="s">
        <v>103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https://www.comunidad.madrid/transparencia/contacto</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Buscador</v>
      </c>
      <c r="C1707" s="85" t="str" cm="1">
        <f t="array" ref="C1707">IFERROR(INDEX('03.Muestra'!$F$8:$F$42,SMALL(IF("Página Web"='03.Muestra'!$D$8:$D$42,ROW('03.Muestra'!$F$8:$F$42)-MIN(ROW('03.Muestra'!$D$8:$D$42))+1,""),ROW()-1690)),"")</f>
        <v>https://www.comunidad.madrid/transparencia/buscar?t=</v>
      </c>
      <c r="D1707" s="99" t="s">
        <v>103</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https://www.comunidad.madrid/transparencia/aviso-legal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Privacidad</v>
      </c>
      <c r="C1709" s="85" t="str" cm="1">
        <f t="array" ref="C1709">IFERROR(INDEX('03.Muestra'!$F$8:$F$42,SMALL(IF("Página Web"='03.Muestra'!$D$8:$D$42,ROW('03.Muestra'!$F$8:$F$42)-MIN(ROW('03.Muestra'!$D$8:$D$42))+1,""),ROW()-1690)),"")</f>
        <v>https://www.comunidad.madrid/transparencia/privacidad</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https://www.comunidad.madrid/transparencia/declaracion-accesibilidad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https://www.comunidad.madrid/transparencia/</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Reunión con Ayuntamiento de Brunete</v>
      </c>
      <c r="C1730" s="85" t="str" cm="1">
        <f t="array" ref="C1730">IFERROR(INDEX('03.Muestra'!$F$8:$F$42,SMALL(IF("Página Web"='03.Muestra'!$D$8:$D$42,ROW('03.Muestra'!$F$8:$F$42)-MIN(ROW('03.Muestra'!$D$8:$D$42))+1,""),ROW()-1728)),"")</f>
        <v>https://www.comunidad.madrid/transparencia/agenda/reunion-ayuntamiento-brunete-16</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Rafael García González</v>
      </c>
      <c r="C1731" s="85" t="str" cm="1">
        <f t="array" ref="C1731">IFERROR(INDEX('03.Muestra'!$F$8:$F$42,SMALL(IF("Página Web"='03.Muestra'!$D$8:$D$42,ROW('03.Muestra'!$F$8:$F$42)-MIN(ROW('03.Muestra'!$D$8:$D$42))+1,""),ROW()-1728)),"")</f>
        <v>https://www.comunidad.madrid/transparencia/persona/rafael-garcia-gonzalez-2</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A quién aplica la ley</v>
      </c>
      <c r="C1732" s="85" t="str" cm="1">
        <f t="array" ref="C1732">IFERROR(INDEX('03.Muestra'!$F$8:$F$42,SMALL(IF("Página Web"='03.Muestra'!$D$8:$D$42,ROW('03.Muestra'!$F$8:$F$42)-MIN(ROW('03.Muestra'!$D$8:$D$42))+1,""),ROW()-1728)),"")</f>
        <v>https://www.comunidad.madrid/transparencia/quien-aplica-ley</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Las instituciones y su funcionamiento</v>
      </c>
      <c r="C1733" s="85" t="str" cm="1">
        <f t="array" ref="C1733">IFERROR(INDEX('03.Muestra'!$F$8:$F$42,SMALL(IF("Página Web"='03.Muestra'!$D$8:$D$42,ROW('03.Muestra'!$F$8:$F$42)-MIN(ROW('03.Muestra'!$D$8:$D$42))+1,""),ROW()-1728)),"")</f>
        <v>https://www.comunidad.madrid/transparencia/instituciones-y-su-funcionamiento</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Evaluando la transparencia</v>
      </c>
      <c r="C1734" s="85" t="str" cm="1">
        <f t="array" ref="C1734">IFERROR(INDEX('03.Muestra'!$F$8:$F$42,SMALL(IF("Página Web"='03.Muestra'!$D$8:$D$42,ROW('03.Muestra'!$F$8:$F$42)-MIN(ROW('03.Muestra'!$D$8:$D$42))+1,""),ROW()-1728)),"")</f>
        <v>https://www.comunidad.madrid/transparencia/evaluando-transparencia</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Organización</v>
      </c>
      <c r="C1735" s="85" t="str" cm="1">
        <f t="array" ref="C1735">IFERROR(INDEX('03.Muestra'!$F$8:$F$42,SMALL(IF("Página Web"='03.Muestra'!$D$8:$D$42,ROW('03.Muestra'!$F$8:$F$42)-MIN(ROW('03.Muestra'!$D$8:$D$42))+1,""),ROW()-1728)),"")</f>
        <v>https://www.comunidad.madrid/transparencia/organizacion-recursos/organizacion</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Información del alto cargo</v>
      </c>
      <c r="C1736" s="85" t="str" cm="1">
        <f t="array" ref="C1736">IFERROR(INDEX('03.Muestra'!$F$8:$F$42,SMALL(IF("Página Web"='03.Muestra'!$D$8:$D$42,ROW('03.Muestra'!$F$8:$F$42)-MIN(ROW('03.Muestra'!$D$8:$D$42))+1,""),ROW()-1728)),"")</f>
        <v>https://www.comunidad.madrid/transparencia/Informaci%C3%B3n-del-alto-cargo</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Cartas  de servicios</v>
      </c>
      <c r="C1737" s="85" t="str" cm="1">
        <f t="array" ref="C1737">IFERROR(INDEX('03.Muestra'!$F$8:$F$42,SMALL(IF("Página Web"='03.Muestra'!$D$8:$D$42,ROW('03.Muestra'!$F$8:$F$42)-MIN(ROW('03.Muestra'!$D$8:$D$42))+1,""),ROW()-1728)),"")</f>
        <v>https://www.comunidad.madrid/transparencia/servicios-procedimientos/cartas-servicios</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Solicitar información pública</v>
      </c>
      <c r="C1738" s="85" t="str" cm="1">
        <f t="array" ref="C1738">IFERROR(INDEX('03.Muestra'!$F$8:$F$42,SMALL(IF("Página Web"='03.Muestra'!$D$8:$D$42,ROW('03.Muestra'!$F$8:$F$42)-MIN(ROW('03.Muestra'!$D$8:$D$42))+1,""),ROW()-1728)),"")</f>
        <v>https://www.comunidad.madrid/transparencia/derecho-acceso-informacion-publica</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Presupuestos</v>
      </c>
      <c r="C1739" s="85" t="str" cm="1">
        <f t="array" ref="C1739">IFERROR(INDEX('03.Muestra'!$F$8:$F$42,SMALL(IF("Página Web"='03.Muestra'!$D$8:$D$42,ROW('03.Muestra'!$F$8:$F$42)-MIN(ROW('03.Muestra'!$D$8:$D$42))+1,""),ROW()-1728)),"")</f>
        <v>https://www.comunidad.madrid/transparencia/presupuestos</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Contratos</v>
      </c>
      <c r="C1740" s="85" t="str" cm="1">
        <f t="array" ref="C1740">IFERROR(INDEX('03.Muestra'!$F$8:$F$42,SMALL(IF("Página Web"='03.Muestra'!$D$8:$D$42,ROW('03.Muestra'!$F$8:$F$42)-MIN(ROW('03.Muestra'!$D$8:$D$42))+1,""),ROW()-1728)),"")</f>
        <v>https://www.comunidad.madrid/transparencia/contratos</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Consulta pública</v>
      </c>
      <c r="C1741" s="85" t="str" cm="1">
        <f t="array" ref="C1741">IFERROR(INDEX('03.Muestra'!$F$8:$F$42,SMALL(IF("Página Web"='03.Muestra'!$D$8:$D$42,ROW('03.Muestra'!$F$8:$F$42)-MIN(ROW('03.Muestra'!$D$8:$D$42))+1,""),ROW()-1728)),"")</f>
        <v>https://www.comunidad.madrid/transparencia/normativa-planificacion/consulta-publica</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Planes y programas</v>
      </c>
      <c r="C1742" s="85" t="str" cm="1">
        <f t="array" ref="C1742">IFERROR(INDEX('03.Muestra'!$F$8:$F$42,SMALL(IF("Página Web"='03.Muestra'!$D$8:$D$42,ROW('03.Muestra'!$F$8:$F$42)-MIN(ROW('03.Muestra'!$D$8:$D$42))+1,""),ROW()-1728)),"")</f>
        <v>https://www.comunidad.madrid/transparencia/normativa-planificacion/planes-programas</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Plan de Auditorias de Centros y Servicios Sanitarios de Gestión Indirecta 2015-2016</v>
      </c>
      <c r="C1743" s="85" t="str" cm="1">
        <f t="array" ref="C1743">IFERROR(INDEX('03.Muestra'!$F$8:$F$42,SMALL(IF("Página Web"='03.Muestra'!$D$8:$D$42,ROW('03.Muestra'!$F$8:$F$42)-MIN(ROW('03.Muestra'!$D$8:$D$42))+1,""),ROW()-1728)),"")</f>
        <v>https://www.comunidad.madrid/transparencia/informacion-institucional/planes-programas/plan-auditorias-centros-y-servicios-sanitarios-gestion</v>
      </c>
      <c r="D1743" s="99" t="s">
        <v>103</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https://www.comunidad.madrid/transparencia/contacto</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Buscador</v>
      </c>
      <c r="C1745" s="85" t="str" cm="1">
        <f t="array" ref="C1745">IFERROR(INDEX('03.Muestra'!$F$8:$F$42,SMALL(IF("Página Web"='03.Muestra'!$D$8:$D$42,ROW('03.Muestra'!$F$8:$F$42)-MIN(ROW('03.Muestra'!$D$8:$D$42))+1,""),ROW()-1728)),"")</f>
        <v>https://www.comunidad.madrid/transparencia/buscar?t=</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https://www.comunidad.madrid/transparencia/aviso-legal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Privacidad</v>
      </c>
      <c r="C1747" s="85" t="str" cm="1">
        <f t="array" ref="C1747">IFERROR(INDEX('03.Muestra'!$F$8:$F$42,SMALL(IF("Página Web"='03.Muestra'!$D$8:$D$42,ROW('03.Muestra'!$F$8:$F$42)-MIN(ROW('03.Muestra'!$D$8:$D$42))+1,""),ROW()-1728)),"")</f>
        <v>https://www.comunidad.madrid/transparencia/privacidad</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https://www.comunidad.madrid/transparencia/declaracion-accesibilidad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https://www.comunidad.madrid/transparencia/</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Reunión con Ayuntamiento de Brunete</v>
      </c>
      <c r="C1768" s="85" t="str" cm="1">
        <f t="array" ref="C1768">IFERROR(INDEX('03.Muestra'!$F$8:$F$42,SMALL(IF("Página Web"='03.Muestra'!$D$8:$D$42,ROW('03.Muestra'!$F$8:$F$42)-MIN(ROW('03.Muestra'!$D$8:$D$42))+1,""),ROW()-1766)),"")</f>
        <v>https://www.comunidad.madrid/transparencia/agenda/reunion-ayuntamiento-brunete-16</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Rafael García González</v>
      </c>
      <c r="C1769" s="85" t="str" cm="1">
        <f t="array" ref="C1769">IFERROR(INDEX('03.Muestra'!$F$8:$F$42,SMALL(IF("Página Web"='03.Muestra'!$D$8:$D$42,ROW('03.Muestra'!$F$8:$F$42)-MIN(ROW('03.Muestra'!$D$8:$D$42))+1,""),ROW()-1766)),"")</f>
        <v>https://www.comunidad.madrid/transparencia/persona/rafael-garcia-gonzalez-2</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A quién aplica la ley</v>
      </c>
      <c r="C1770" s="85" t="str" cm="1">
        <f t="array" ref="C1770">IFERROR(INDEX('03.Muestra'!$F$8:$F$42,SMALL(IF("Página Web"='03.Muestra'!$D$8:$D$42,ROW('03.Muestra'!$F$8:$F$42)-MIN(ROW('03.Muestra'!$D$8:$D$42))+1,""),ROW()-1766)),"")</f>
        <v>https://www.comunidad.madrid/transparencia/quien-aplica-ley</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Las instituciones y su funcionamiento</v>
      </c>
      <c r="C1771" s="85" t="str" cm="1">
        <f t="array" ref="C1771">IFERROR(INDEX('03.Muestra'!$F$8:$F$42,SMALL(IF("Página Web"='03.Muestra'!$D$8:$D$42,ROW('03.Muestra'!$F$8:$F$42)-MIN(ROW('03.Muestra'!$D$8:$D$42))+1,""),ROW()-1766)),"")</f>
        <v>https://www.comunidad.madrid/transparencia/instituciones-y-su-funcionamiento</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Evaluando la transparencia</v>
      </c>
      <c r="C1772" s="85" t="str" cm="1">
        <f t="array" ref="C1772">IFERROR(INDEX('03.Muestra'!$F$8:$F$42,SMALL(IF("Página Web"='03.Muestra'!$D$8:$D$42,ROW('03.Muestra'!$F$8:$F$42)-MIN(ROW('03.Muestra'!$D$8:$D$42))+1,""),ROW()-1766)),"")</f>
        <v>https://www.comunidad.madrid/transparencia/evaluando-transparencia</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Organización</v>
      </c>
      <c r="C1773" s="85" t="str" cm="1">
        <f t="array" ref="C1773">IFERROR(INDEX('03.Muestra'!$F$8:$F$42,SMALL(IF("Página Web"='03.Muestra'!$D$8:$D$42,ROW('03.Muestra'!$F$8:$F$42)-MIN(ROW('03.Muestra'!$D$8:$D$42))+1,""),ROW()-1766)),"")</f>
        <v>https://www.comunidad.madrid/transparencia/organizacion-recursos/organizacion</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Información del alto cargo</v>
      </c>
      <c r="C1774" s="85" t="str" cm="1">
        <f t="array" ref="C1774">IFERROR(INDEX('03.Muestra'!$F$8:$F$42,SMALL(IF("Página Web"='03.Muestra'!$D$8:$D$42,ROW('03.Muestra'!$F$8:$F$42)-MIN(ROW('03.Muestra'!$D$8:$D$42))+1,""),ROW()-1766)),"")</f>
        <v>https://www.comunidad.madrid/transparencia/Informaci%C3%B3n-del-alto-cargo</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Cartas  de servicios</v>
      </c>
      <c r="C1775" s="85" t="str" cm="1">
        <f t="array" ref="C1775">IFERROR(INDEX('03.Muestra'!$F$8:$F$42,SMALL(IF("Página Web"='03.Muestra'!$D$8:$D$42,ROW('03.Muestra'!$F$8:$F$42)-MIN(ROW('03.Muestra'!$D$8:$D$42))+1,""),ROW()-1766)),"")</f>
        <v>https://www.comunidad.madrid/transparencia/servicios-procedimientos/cartas-servicios</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Solicitar información pública</v>
      </c>
      <c r="C1776" s="85" t="str" cm="1">
        <f t="array" ref="C1776">IFERROR(INDEX('03.Muestra'!$F$8:$F$42,SMALL(IF("Página Web"='03.Muestra'!$D$8:$D$42,ROW('03.Muestra'!$F$8:$F$42)-MIN(ROW('03.Muestra'!$D$8:$D$42))+1,""),ROW()-1766)),"")</f>
        <v>https://www.comunidad.madrid/transparencia/derecho-acceso-informacion-publica</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Presupuestos</v>
      </c>
      <c r="C1777" s="85" t="str" cm="1">
        <f t="array" ref="C1777">IFERROR(INDEX('03.Muestra'!$F$8:$F$42,SMALL(IF("Página Web"='03.Muestra'!$D$8:$D$42,ROW('03.Muestra'!$F$8:$F$42)-MIN(ROW('03.Muestra'!$D$8:$D$42))+1,""),ROW()-1766)),"")</f>
        <v>https://www.comunidad.madrid/transparencia/presupuestos</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Contratos</v>
      </c>
      <c r="C1778" s="85" t="str" cm="1">
        <f t="array" ref="C1778">IFERROR(INDEX('03.Muestra'!$F$8:$F$42,SMALL(IF("Página Web"='03.Muestra'!$D$8:$D$42,ROW('03.Muestra'!$F$8:$F$42)-MIN(ROW('03.Muestra'!$D$8:$D$42))+1,""),ROW()-1766)),"")</f>
        <v>https://www.comunidad.madrid/transparencia/contratos</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Consulta pública</v>
      </c>
      <c r="C1779" s="85" t="str" cm="1">
        <f t="array" ref="C1779">IFERROR(INDEX('03.Muestra'!$F$8:$F$42,SMALL(IF("Página Web"='03.Muestra'!$D$8:$D$42,ROW('03.Muestra'!$F$8:$F$42)-MIN(ROW('03.Muestra'!$D$8:$D$42))+1,""),ROW()-1766)),"")</f>
        <v>https://www.comunidad.madrid/transparencia/normativa-planificacion/consulta-publica</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Planes y programas</v>
      </c>
      <c r="C1780" s="85" t="str" cm="1">
        <f t="array" ref="C1780">IFERROR(INDEX('03.Muestra'!$F$8:$F$42,SMALL(IF("Página Web"='03.Muestra'!$D$8:$D$42,ROW('03.Muestra'!$F$8:$F$42)-MIN(ROW('03.Muestra'!$D$8:$D$42))+1,""),ROW()-1766)),"")</f>
        <v>https://www.comunidad.madrid/transparencia/normativa-planificacion/planes-programas</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Plan de Auditorias de Centros y Servicios Sanitarios de Gestión Indirecta 2015-2016</v>
      </c>
      <c r="C1781" s="85" t="str" cm="1">
        <f t="array" ref="C1781">IFERROR(INDEX('03.Muestra'!$F$8:$F$42,SMALL(IF("Página Web"='03.Muestra'!$D$8:$D$42,ROW('03.Muestra'!$F$8:$F$42)-MIN(ROW('03.Muestra'!$D$8:$D$42))+1,""),ROW()-1766)),"")</f>
        <v>https://www.comunidad.madrid/transparencia/informacion-institucional/planes-programas/plan-auditorias-centros-y-servicios-sanitarios-gestion</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https://www.comunidad.madrid/transparencia/contacto</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Buscador</v>
      </c>
      <c r="C1783" s="85" t="str" cm="1">
        <f t="array" ref="C1783">IFERROR(INDEX('03.Muestra'!$F$8:$F$42,SMALL(IF("Página Web"='03.Muestra'!$D$8:$D$42,ROW('03.Muestra'!$F$8:$F$42)-MIN(ROW('03.Muestra'!$D$8:$D$42))+1,""),ROW()-1766)),"")</f>
        <v>https://www.comunidad.madrid/transparencia/buscar?t=</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https://www.comunidad.madrid/transparencia/aviso-legal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Privacidad</v>
      </c>
      <c r="C1785" s="85" t="str" cm="1">
        <f t="array" ref="C1785">IFERROR(INDEX('03.Muestra'!$F$8:$F$42,SMALL(IF("Página Web"='03.Muestra'!$D$8:$D$42,ROW('03.Muestra'!$F$8:$F$42)-MIN(ROW('03.Muestra'!$D$8:$D$42))+1,""),ROW()-1766)),"")</f>
        <v>https://www.comunidad.madrid/transparencia/privacidad</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https://www.comunidad.madrid/transparencia/declaracion-accesibilidad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https://www.comunidad.madrid/transparencia/</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Reunión con Ayuntamiento de Brunete</v>
      </c>
      <c r="C1806" s="85" t="str" cm="1">
        <f t="array" ref="C1806">IFERROR(INDEX('03.Muestra'!$F$8:$F$42,SMALL(IF("Página Web"='03.Muestra'!$D$8:$D$42,ROW('03.Muestra'!$F$8:$F$42)-MIN(ROW('03.Muestra'!$D$8:$D$42))+1,""),ROW()-1804)),"")</f>
        <v>https://www.comunidad.madrid/transparencia/agenda/reunion-ayuntamiento-brunete-16</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5</v>
      </c>
      <c r="J1806" s="91">
        <f ca="1">COUNTIF($D1805:INDIRECT("$D" &amp;  SUM(ROW()-1,'03.Muestra'!$D$45)-1),J1805)</f>
        <v>15</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Rafael García González</v>
      </c>
      <c r="C1807" s="85" t="str" cm="1">
        <f t="array" ref="C1807">IFERROR(INDEX('03.Muestra'!$F$8:$F$42,SMALL(IF("Página Web"='03.Muestra'!$D$8:$D$42,ROW('03.Muestra'!$F$8:$F$42)-MIN(ROW('03.Muestra'!$D$8:$D$42))+1,""),ROW()-1804)),"")</f>
        <v>https://www.comunidad.madrid/transparencia/persona/rafael-garcia-gonzalez-2</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A quién aplica la ley</v>
      </c>
      <c r="C1808" s="85" t="str" cm="1">
        <f t="array" ref="C1808">IFERROR(INDEX('03.Muestra'!$F$8:$F$42,SMALL(IF("Página Web"='03.Muestra'!$D$8:$D$42,ROW('03.Muestra'!$F$8:$F$42)-MIN(ROW('03.Muestra'!$D$8:$D$42))+1,""),ROW()-1804)),"")</f>
        <v>https://www.comunidad.madrid/transparencia/quien-aplica-ley</v>
      </c>
      <c r="D1808" s="99" t="s">
        <v>91</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Las instituciones y su funcionamiento</v>
      </c>
      <c r="C1809" s="85" t="str" cm="1">
        <f t="array" ref="C1809">IFERROR(INDEX('03.Muestra'!$F$8:$F$42,SMALL(IF("Página Web"='03.Muestra'!$D$8:$D$42,ROW('03.Muestra'!$F$8:$F$42)-MIN(ROW('03.Muestra'!$D$8:$D$42))+1,""),ROW()-1804)),"")</f>
        <v>https://www.comunidad.madrid/transparencia/instituciones-y-su-funcionamiento</v>
      </c>
      <c r="D1809" s="99" t="s">
        <v>91</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Evaluando la transparencia</v>
      </c>
      <c r="C1810" s="85" t="str" cm="1">
        <f t="array" ref="C1810">IFERROR(INDEX('03.Muestra'!$F$8:$F$42,SMALL(IF("Página Web"='03.Muestra'!$D$8:$D$42,ROW('03.Muestra'!$F$8:$F$42)-MIN(ROW('03.Muestra'!$D$8:$D$42))+1,""),ROW()-1804)),"")</f>
        <v>https://www.comunidad.madrid/transparencia/evaluando-transparencia</v>
      </c>
      <c r="D1810" s="99" t="s">
        <v>91</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Organización</v>
      </c>
      <c r="C1811" s="85" t="str" cm="1">
        <f t="array" ref="C1811">IFERROR(INDEX('03.Muestra'!$F$8:$F$42,SMALL(IF("Página Web"='03.Muestra'!$D$8:$D$42,ROW('03.Muestra'!$F$8:$F$42)-MIN(ROW('03.Muestra'!$D$8:$D$42))+1,""),ROW()-1804)),"")</f>
        <v>https://www.comunidad.madrid/transparencia/organizacion-recursos/organizacion</v>
      </c>
      <c r="D1811" s="99" t="s">
        <v>91</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Información del alto cargo</v>
      </c>
      <c r="C1812" s="85" t="str" cm="1">
        <f t="array" ref="C1812">IFERROR(INDEX('03.Muestra'!$F$8:$F$42,SMALL(IF("Página Web"='03.Muestra'!$D$8:$D$42,ROW('03.Muestra'!$F$8:$F$42)-MIN(ROW('03.Muestra'!$D$8:$D$42))+1,""),ROW()-1804)),"")</f>
        <v>https://www.comunidad.madrid/transparencia/Informaci%C3%B3n-del-alto-cargo</v>
      </c>
      <c r="D1812" s="99" t="s">
        <v>91</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Cartas  de servicios</v>
      </c>
      <c r="C1813" s="85" t="str" cm="1">
        <f t="array" ref="C1813">IFERROR(INDEX('03.Muestra'!$F$8:$F$42,SMALL(IF("Página Web"='03.Muestra'!$D$8:$D$42,ROW('03.Muestra'!$F$8:$F$42)-MIN(ROW('03.Muestra'!$D$8:$D$42))+1,""),ROW()-1804)),"")</f>
        <v>https://www.comunidad.madrid/transparencia/servicios-procedimientos/cartas-servicios</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Solicitar información pública</v>
      </c>
      <c r="C1814" s="85" t="str" cm="1">
        <f t="array" ref="C1814">IFERROR(INDEX('03.Muestra'!$F$8:$F$42,SMALL(IF("Página Web"='03.Muestra'!$D$8:$D$42,ROW('03.Muestra'!$F$8:$F$42)-MIN(ROW('03.Muestra'!$D$8:$D$42))+1,""),ROW()-1804)),"")</f>
        <v>https://www.comunidad.madrid/transparencia/derecho-acceso-informacion-publica</v>
      </c>
      <c r="D1814" s="99" t="s">
        <v>91</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Presupuestos</v>
      </c>
      <c r="C1815" s="85" t="str" cm="1">
        <f t="array" ref="C1815">IFERROR(INDEX('03.Muestra'!$F$8:$F$42,SMALL(IF("Página Web"='03.Muestra'!$D$8:$D$42,ROW('03.Muestra'!$F$8:$F$42)-MIN(ROW('03.Muestra'!$D$8:$D$42))+1,""),ROW()-1804)),"")</f>
        <v>https://www.comunidad.madrid/transparencia/presupuestos</v>
      </c>
      <c r="D1815" s="99" t="s">
        <v>91</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Contratos</v>
      </c>
      <c r="C1816" s="85" t="str" cm="1">
        <f t="array" ref="C1816">IFERROR(INDEX('03.Muestra'!$F$8:$F$42,SMALL(IF("Página Web"='03.Muestra'!$D$8:$D$42,ROW('03.Muestra'!$F$8:$F$42)-MIN(ROW('03.Muestra'!$D$8:$D$42))+1,""),ROW()-1804)),"")</f>
        <v>https://www.comunidad.madrid/transparencia/contratos</v>
      </c>
      <c r="D1816" s="99" t="s">
        <v>93</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Consulta pública</v>
      </c>
      <c r="C1817" s="85" t="str" cm="1">
        <f t="array" ref="C1817">IFERROR(INDEX('03.Muestra'!$F$8:$F$42,SMALL(IF("Página Web"='03.Muestra'!$D$8:$D$42,ROW('03.Muestra'!$F$8:$F$42)-MIN(ROW('03.Muestra'!$D$8:$D$42))+1,""),ROW()-1804)),"")</f>
        <v>https://www.comunidad.madrid/transparencia/normativa-planificacion/consulta-publica</v>
      </c>
      <c r="D1817" s="99" t="s">
        <v>93</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Planes y programas</v>
      </c>
      <c r="C1818" s="85" t="str" cm="1">
        <f t="array" ref="C1818">IFERROR(INDEX('03.Muestra'!$F$8:$F$42,SMALL(IF("Página Web"='03.Muestra'!$D$8:$D$42,ROW('03.Muestra'!$F$8:$F$42)-MIN(ROW('03.Muestra'!$D$8:$D$42))+1,""),ROW()-1804)),"")</f>
        <v>https://www.comunidad.madrid/transparencia/normativa-planificacion/planes-programas</v>
      </c>
      <c r="D1818" s="99" t="s">
        <v>91</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Plan de Auditorias de Centros y Servicios Sanitarios de Gestión Indirecta 2015-2016</v>
      </c>
      <c r="C1819" s="85" t="str" cm="1">
        <f t="array" ref="C1819">IFERROR(INDEX('03.Muestra'!$F$8:$F$42,SMALL(IF("Página Web"='03.Muestra'!$D$8:$D$42,ROW('03.Muestra'!$F$8:$F$42)-MIN(ROW('03.Muestra'!$D$8:$D$42))+1,""),ROW()-1804)),"")</f>
        <v>https://www.comunidad.madrid/transparencia/informacion-institucional/planes-programas/plan-auditorias-centros-y-servicios-sanitarios-gestion</v>
      </c>
      <c r="D1819" s="99" t="s">
        <v>91</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https://www.comunidad.madrid/transparencia/contacto</v>
      </c>
      <c r="D1820" s="99" t="s">
        <v>91</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Buscador</v>
      </c>
      <c r="C1821" s="85" t="str" cm="1">
        <f t="array" ref="C1821">IFERROR(INDEX('03.Muestra'!$F$8:$F$42,SMALL(IF("Página Web"='03.Muestra'!$D$8:$D$42,ROW('03.Muestra'!$F$8:$F$42)-MIN(ROW('03.Muestra'!$D$8:$D$42))+1,""),ROW()-1804)),"")</f>
        <v>https://www.comunidad.madrid/transparencia/buscar?t=</v>
      </c>
      <c r="D1821" s="99" t="s">
        <v>91</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https://www.comunidad.madrid/transparencia/aviso-legal</v>
      </c>
      <c r="D1822" s="99" t="s">
        <v>91</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Privacidad</v>
      </c>
      <c r="C1823" s="85" t="str" cm="1">
        <f t="array" ref="C1823">IFERROR(INDEX('03.Muestra'!$F$8:$F$42,SMALL(IF("Página Web"='03.Muestra'!$D$8:$D$42,ROW('03.Muestra'!$F$8:$F$42)-MIN(ROW('03.Muestra'!$D$8:$D$42))+1,""),ROW()-1804)),"")</f>
        <v>https://www.comunidad.madrid/transparencia/privacidad</v>
      </c>
      <c r="D1823" s="99" t="s">
        <v>91</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https://www.comunidad.madrid/transparencia/declaracion-accesibilidad</v>
      </c>
      <c r="D1824" s="99" t="s">
        <v>91</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https://www.comunidad.madrid/transparencia/</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Reunión con Ayuntamiento de Brunete</v>
      </c>
      <c r="C1844" s="85" t="str" cm="1">
        <f t="array" ref="C1844">IFERROR(INDEX('03.Muestra'!$F$8:$F$42,SMALL(IF("Página Web"='03.Muestra'!$D$8:$D$42,ROW('03.Muestra'!$F$8:$F$42)-MIN(ROW('03.Muestra'!$D$8:$D$42))+1,""),ROW()-1842)),"")</f>
        <v>https://www.comunidad.madrid/transparencia/agenda/reunion-ayuntamiento-brunete-16</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Rafael García González</v>
      </c>
      <c r="C1845" s="85" t="str" cm="1">
        <f t="array" ref="C1845">IFERROR(INDEX('03.Muestra'!$F$8:$F$42,SMALL(IF("Página Web"='03.Muestra'!$D$8:$D$42,ROW('03.Muestra'!$F$8:$F$42)-MIN(ROW('03.Muestra'!$D$8:$D$42))+1,""),ROW()-1842)),"")</f>
        <v>https://www.comunidad.madrid/transparencia/persona/rafael-garcia-gonzalez-2</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A quién aplica la ley</v>
      </c>
      <c r="C1846" s="85" t="str" cm="1">
        <f t="array" ref="C1846">IFERROR(INDEX('03.Muestra'!$F$8:$F$42,SMALL(IF("Página Web"='03.Muestra'!$D$8:$D$42,ROW('03.Muestra'!$F$8:$F$42)-MIN(ROW('03.Muestra'!$D$8:$D$42))+1,""),ROW()-1842)),"")</f>
        <v>https://www.comunidad.madrid/transparencia/quien-aplica-ley</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Las instituciones y su funcionamiento</v>
      </c>
      <c r="C1847" s="85" t="str" cm="1">
        <f t="array" ref="C1847">IFERROR(INDEX('03.Muestra'!$F$8:$F$42,SMALL(IF("Página Web"='03.Muestra'!$D$8:$D$42,ROW('03.Muestra'!$F$8:$F$42)-MIN(ROW('03.Muestra'!$D$8:$D$42))+1,""),ROW()-1842)),"")</f>
        <v>https://www.comunidad.madrid/transparencia/instituciones-y-su-funcionamiento</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Evaluando la transparencia</v>
      </c>
      <c r="C1848" s="85" t="str" cm="1">
        <f t="array" ref="C1848">IFERROR(INDEX('03.Muestra'!$F$8:$F$42,SMALL(IF("Página Web"='03.Muestra'!$D$8:$D$42,ROW('03.Muestra'!$F$8:$F$42)-MIN(ROW('03.Muestra'!$D$8:$D$42))+1,""),ROW()-1842)),"")</f>
        <v>https://www.comunidad.madrid/transparencia/evaluando-transparencia</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Organización</v>
      </c>
      <c r="C1849" s="85" t="str" cm="1">
        <f t="array" ref="C1849">IFERROR(INDEX('03.Muestra'!$F$8:$F$42,SMALL(IF("Página Web"='03.Muestra'!$D$8:$D$42,ROW('03.Muestra'!$F$8:$F$42)-MIN(ROW('03.Muestra'!$D$8:$D$42))+1,""),ROW()-1842)),"")</f>
        <v>https://www.comunidad.madrid/transparencia/organizacion-recursos/organizacion</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Información del alto cargo</v>
      </c>
      <c r="C1850" s="85" t="str" cm="1">
        <f t="array" ref="C1850">IFERROR(INDEX('03.Muestra'!$F$8:$F$42,SMALL(IF("Página Web"='03.Muestra'!$D$8:$D$42,ROW('03.Muestra'!$F$8:$F$42)-MIN(ROW('03.Muestra'!$D$8:$D$42))+1,""),ROW()-1842)),"")</f>
        <v>https://www.comunidad.madrid/transparencia/Informaci%C3%B3n-del-alto-cargo</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Cartas  de servicios</v>
      </c>
      <c r="C1851" s="85" t="str" cm="1">
        <f t="array" ref="C1851">IFERROR(INDEX('03.Muestra'!$F$8:$F$42,SMALL(IF("Página Web"='03.Muestra'!$D$8:$D$42,ROW('03.Muestra'!$F$8:$F$42)-MIN(ROW('03.Muestra'!$D$8:$D$42))+1,""),ROW()-1842)),"")</f>
        <v>https://www.comunidad.madrid/transparencia/servicios-procedimientos/cartas-servicios</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Solicitar información pública</v>
      </c>
      <c r="C1852" s="85" t="str" cm="1">
        <f t="array" ref="C1852">IFERROR(INDEX('03.Muestra'!$F$8:$F$42,SMALL(IF("Página Web"='03.Muestra'!$D$8:$D$42,ROW('03.Muestra'!$F$8:$F$42)-MIN(ROW('03.Muestra'!$D$8:$D$42))+1,""),ROW()-1842)),"")</f>
        <v>https://www.comunidad.madrid/transparencia/derecho-acceso-informacion-publica</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Presupuestos</v>
      </c>
      <c r="C1853" s="85" t="str" cm="1">
        <f t="array" ref="C1853">IFERROR(INDEX('03.Muestra'!$F$8:$F$42,SMALL(IF("Página Web"='03.Muestra'!$D$8:$D$42,ROW('03.Muestra'!$F$8:$F$42)-MIN(ROW('03.Muestra'!$D$8:$D$42))+1,""),ROW()-1842)),"")</f>
        <v>https://www.comunidad.madrid/transparencia/presupuestos</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Contratos</v>
      </c>
      <c r="C1854" s="85" t="str" cm="1">
        <f t="array" ref="C1854">IFERROR(INDEX('03.Muestra'!$F$8:$F$42,SMALL(IF("Página Web"='03.Muestra'!$D$8:$D$42,ROW('03.Muestra'!$F$8:$F$42)-MIN(ROW('03.Muestra'!$D$8:$D$42))+1,""),ROW()-1842)),"")</f>
        <v>https://www.comunidad.madrid/transparencia/contratos</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Consulta pública</v>
      </c>
      <c r="C1855" s="85" t="str" cm="1">
        <f t="array" ref="C1855">IFERROR(INDEX('03.Muestra'!$F$8:$F$42,SMALL(IF("Página Web"='03.Muestra'!$D$8:$D$42,ROW('03.Muestra'!$F$8:$F$42)-MIN(ROW('03.Muestra'!$D$8:$D$42))+1,""),ROW()-1842)),"")</f>
        <v>https://www.comunidad.madrid/transparencia/normativa-planificacion/consulta-publica</v>
      </c>
      <c r="D1855" s="99" t="s">
        <v>103</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Planes y programas</v>
      </c>
      <c r="C1856" s="85" t="str" cm="1">
        <f t="array" ref="C1856">IFERROR(INDEX('03.Muestra'!$F$8:$F$42,SMALL(IF("Página Web"='03.Muestra'!$D$8:$D$42,ROW('03.Muestra'!$F$8:$F$42)-MIN(ROW('03.Muestra'!$D$8:$D$42))+1,""),ROW()-1842)),"")</f>
        <v>https://www.comunidad.madrid/transparencia/normativa-planificacion/planes-programas</v>
      </c>
      <c r="D1856" s="99" t="s">
        <v>103</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Plan de Auditorias de Centros y Servicios Sanitarios de Gestión Indirecta 2015-2016</v>
      </c>
      <c r="C1857" s="85" t="str" cm="1">
        <f t="array" ref="C1857">IFERROR(INDEX('03.Muestra'!$F$8:$F$42,SMALL(IF("Página Web"='03.Muestra'!$D$8:$D$42,ROW('03.Muestra'!$F$8:$F$42)-MIN(ROW('03.Muestra'!$D$8:$D$42))+1,""),ROW()-1842)),"")</f>
        <v>https://www.comunidad.madrid/transparencia/informacion-institucional/planes-programas/plan-auditorias-centros-y-servicios-sanitarios-gestion</v>
      </c>
      <c r="D1857" s="99" t="s">
        <v>103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https://www.comunidad.madrid/transparencia/contacto</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Buscador</v>
      </c>
      <c r="C1859" s="85" t="str" cm="1">
        <f t="array" ref="C1859">IFERROR(INDEX('03.Muestra'!$F$8:$F$42,SMALL(IF("Página Web"='03.Muestra'!$D$8:$D$42,ROW('03.Muestra'!$F$8:$F$42)-MIN(ROW('03.Muestra'!$D$8:$D$42))+1,""),ROW()-1842)),"")</f>
        <v>https://www.comunidad.madrid/transparencia/buscar?t=</v>
      </c>
      <c r="D1859" s="99" t="s">
        <v>103</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https://www.comunidad.madrid/transparencia/aviso-legal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Privacidad</v>
      </c>
      <c r="C1861" s="85" t="str" cm="1">
        <f t="array" ref="C1861">IFERROR(INDEX('03.Muestra'!$F$8:$F$42,SMALL(IF("Página Web"='03.Muestra'!$D$8:$D$42,ROW('03.Muestra'!$F$8:$F$42)-MIN(ROW('03.Muestra'!$D$8:$D$42))+1,""),ROW()-1842)),"")</f>
        <v>https://www.comunidad.madrid/transparencia/privacidad</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https://www.comunidad.madrid/transparencia/declaracion-accesibilidad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https://www.comunidad.madrid/transparencia/</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Reunión con Ayuntamiento de Brunete</v>
      </c>
      <c r="C1882" s="85" t="str" cm="1">
        <f t="array" ref="C1882">IFERROR(INDEX('03.Muestra'!$F$8:$F$42,SMALL(IF("Página Web"='03.Muestra'!$D$8:$D$42,ROW('03.Muestra'!$F$8:$F$42)-MIN(ROW('03.Muestra'!$D$8:$D$42))+1,""),ROW()-1880)),"")</f>
        <v>https://www.comunidad.madrid/transparencia/agenda/reunion-ayuntamiento-brunete-16</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Rafael García González</v>
      </c>
      <c r="C1883" s="85" t="str" cm="1">
        <f t="array" ref="C1883">IFERROR(INDEX('03.Muestra'!$F$8:$F$42,SMALL(IF("Página Web"='03.Muestra'!$D$8:$D$42,ROW('03.Muestra'!$F$8:$F$42)-MIN(ROW('03.Muestra'!$D$8:$D$42))+1,""),ROW()-1880)),"")</f>
        <v>https://www.comunidad.madrid/transparencia/persona/rafael-garcia-gonzalez-2</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A quién aplica la ley</v>
      </c>
      <c r="C1884" s="85" t="str" cm="1">
        <f t="array" ref="C1884">IFERROR(INDEX('03.Muestra'!$F$8:$F$42,SMALL(IF("Página Web"='03.Muestra'!$D$8:$D$42,ROW('03.Muestra'!$F$8:$F$42)-MIN(ROW('03.Muestra'!$D$8:$D$42))+1,""),ROW()-1880)),"")</f>
        <v>https://www.comunidad.madrid/transparencia/quien-aplica-ley</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Las instituciones y su funcionamiento</v>
      </c>
      <c r="C1885" s="85" t="str" cm="1">
        <f t="array" ref="C1885">IFERROR(INDEX('03.Muestra'!$F$8:$F$42,SMALL(IF("Página Web"='03.Muestra'!$D$8:$D$42,ROW('03.Muestra'!$F$8:$F$42)-MIN(ROW('03.Muestra'!$D$8:$D$42))+1,""),ROW()-1880)),"")</f>
        <v>https://www.comunidad.madrid/transparencia/instituciones-y-su-funcionamiento</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Evaluando la transparencia</v>
      </c>
      <c r="C1886" s="85" t="str" cm="1">
        <f t="array" ref="C1886">IFERROR(INDEX('03.Muestra'!$F$8:$F$42,SMALL(IF("Página Web"='03.Muestra'!$D$8:$D$42,ROW('03.Muestra'!$F$8:$F$42)-MIN(ROW('03.Muestra'!$D$8:$D$42))+1,""),ROW()-1880)),"")</f>
        <v>https://www.comunidad.madrid/transparencia/evaluando-transparencia</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Organización</v>
      </c>
      <c r="C1887" s="85" t="str" cm="1">
        <f t="array" ref="C1887">IFERROR(INDEX('03.Muestra'!$F$8:$F$42,SMALL(IF("Página Web"='03.Muestra'!$D$8:$D$42,ROW('03.Muestra'!$F$8:$F$42)-MIN(ROW('03.Muestra'!$D$8:$D$42))+1,""),ROW()-1880)),"")</f>
        <v>https://www.comunidad.madrid/transparencia/organizacion-recursos/organizacion</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Información del alto cargo</v>
      </c>
      <c r="C1888" s="85" t="str" cm="1">
        <f t="array" ref="C1888">IFERROR(INDEX('03.Muestra'!$F$8:$F$42,SMALL(IF("Página Web"='03.Muestra'!$D$8:$D$42,ROW('03.Muestra'!$F$8:$F$42)-MIN(ROW('03.Muestra'!$D$8:$D$42))+1,""),ROW()-1880)),"")</f>
        <v>https://www.comunidad.madrid/transparencia/Informaci%C3%B3n-del-alto-cargo</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Cartas  de servicios</v>
      </c>
      <c r="C1889" s="85" t="str" cm="1">
        <f t="array" ref="C1889">IFERROR(INDEX('03.Muestra'!$F$8:$F$42,SMALL(IF("Página Web"='03.Muestra'!$D$8:$D$42,ROW('03.Muestra'!$F$8:$F$42)-MIN(ROW('03.Muestra'!$D$8:$D$42))+1,""),ROW()-1880)),"")</f>
        <v>https://www.comunidad.madrid/transparencia/servicios-procedimientos/cartas-servicios</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Solicitar información pública</v>
      </c>
      <c r="C1890" s="85" t="str" cm="1">
        <f t="array" ref="C1890">IFERROR(INDEX('03.Muestra'!$F$8:$F$42,SMALL(IF("Página Web"='03.Muestra'!$D$8:$D$42,ROW('03.Muestra'!$F$8:$F$42)-MIN(ROW('03.Muestra'!$D$8:$D$42))+1,""),ROW()-1880)),"")</f>
        <v>https://www.comunidad.madrid/transparencia/derecho-acceso-informacion-publica</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Presupuestos</v>
      </c>
      <c r="C1891" s="85" t="str" cm="1">
        <f t="array" ref="C1891">IFERROR(INDEX('03.Muestra'!$F$8:$F$42,SMALL(IF("Página Web"='03.Muestra'!$D$8:$D$42,ROW('03.Muestra'!$F$8:$F$42)-MIN(ROW('03.Muestra'!$D$8:$D$42))+1,""),ROW()-1880)),"")</f>
        <v>https://www.comunidad.madrid/transparencia/presupuestos</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Contratos</v>
      </c>
      <c r="C1892" s="85" t="str" cm="1">
        <f t="array" ref="C1892">IFERROR(INDEX('03.Muestra'!$F$8:$F$42,SMALL(IF("Página Web"='03.Muestra'!$D$8:$D$42,ROW('03.Muestra'!$F$8:$F$42)-MIN(ROW('03.Muestra'!$D$8:$D$42))+1,""),ROW()-1880)),"")</f>
        <v>https://www.comunidad.madrid/transparencia/contratos</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Consulta pública</v>
      </c>
      <c r="C1893" s="85" t="str" cm="1">
        <f t="array" ref="C1893">IFERROR(INDEX('03.Muestra'!$F$8:$F$42,SMALL(IF("Página Web"='03.Muestra'!$D$8:$D$42,ROW('03.Muestra'!$F$8:$F$42)-MIN(ROW('03.Muestra'!$D$8:$D$42))+1,""),ROW()-1880)),"")</f>
        <v>https://www.comunidad.madrid/transparencia/normativa-planificacion/consulta-publica</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Planes y programas</v>
      </c>
      <c r="C1894" s="85" t="str" cm="1">
        <f t="array" ref="C1894">IFERROR(INDEX('03.Muestra'!$F$8:$F$42,SMALL(IF("Página Web"='03.Muestra'!$D$8:$D$42,ROW('03.Muestra'!$F$8:$F$42)-MIN(ROW('03.Muestra'!$D$8:$D$42))+1,""),ROW()-1880)),"")</f>
        <v>https://www.comunidad.madrid/transparencia/normativa-planificacion/planes-programas</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Plan de Auditorias de Centros y Servicios Sanitarios de Gestión Indirecta 2015-2016</v>
      </c>
      <c r="C1895" s="85" t="str" cm="1">
        <f t="array" ref="C1895">IFERROR(INDEX('03.Muestra'!$F$8:$F$42,SMALL(IF("Página Web"='03.Muestra'!$D$8:$D$42,ROW('03.Muestra'!$F$8:$F$42)-MIN(ROW('03.Muestra'!$D$8:$D$42))+1,""),ROW()-1880)),"")</f>
        <v>https://www.comunidad.madrid/transparencia/informacion-institucional/planes-programas/plan-auditorias-centros-y-servicios-sanitarios-gestion</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https://www.comunidad.madrid/transparencia/contacto</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Buscador</v>
      </c>
      <c r="C1897" s="85" t="str" cm="1">
        <f t="array" ref="C1897">IFERROR(INDEX('03.Muestra'!$F$8:$F$42,SMALL(IF("Página Web"='03.Muestra'!$D$8:$D$42,ROW('03.Muestra'!$F$8:$F$42)-MIN(ROW('03.Muestra'!$D$8:$D$42))+1,""),ROW()-1880)),"")</f>
        <v>https://www.comunidad.madrid/transparencia/buscar?t=</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https://www.comunidad.madrid/transparencia/aviso-legal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Privacidad</v>
      </c>
      <c r="C1899" s="85" t="str" cm="1">
        <f t="array" ref="C1899">IFERROR(INDEX('03.Muestra'!$F$8:$F$42,SMALL(IF("Página Web"='03.Muestra'!$D$8:$D$42,ROW('03.Muestra'!$F$8:$F$42)-MIN(ROW('03.Muestra'!$D$8:$D$42))+1,""),ROW()-1880)),"")</f>
        <v>https://www.comunidad.madrid/transparencia/privacidad</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https://www.comunidad.madrid/transparencia/declaracion-accesibilidad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98</v>
      </c>
      <c r="B1614" s="23" t="s">
        <v>90</v>
      </c>
      <c r="C1614" s="24" t="s">
        <v>235</v>
      </c>
      <c r="D1614" s="25" t="s">
        <v>100</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98</v>
      </c>
      <c r="B1652" s="23" t="s">
        <v>90</v>
      </c>
      <c r="C1652" s="24" t="s">
        <v>236</v>
      </c>
      <c r="D1652" s="25" t="s">
        <v>100</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98</v>
      </c>
      <c r="B1690" s="23" t="s">
        <v>90</v>
      </c>
      <c r="C1690" s="24" t="s">
        <v>237</v>
      </c>
      <c r="D1690" s="25" t="s">
        <v>100</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2026-06-25T06:24:49Z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