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4 EMPRESAS\2025\Trim 1\WEB\Comprobaciones DSI\"/>
    </mc:Choice>
  </mc:AlternateContent>
  <xr:revisionPtr revIDLastSave="0" documentId="13_ncr:1_{EE8388DF-2D2F-49F1-A8E3-3F8255604091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índice" sheetId="1" r:id="rId1"/>
    <sheet name="AG. CIBERSEGURIDAD" sheetId="29" r:id="rId2"/>
    <sheet name="AG. LOGÍSTICA" sheetId="9" r:id="rId3"/>
    <sheet name="AMAPAD" sheetId="23" r:id="rId4"/>
    <sheet name="AG. ADM.DIGITAL" sheetId="2" r:id="rId5"/>
    <sheet name="ALCALINGUA" sheetId="5" r:id="rId6"/>
    <sheet name="CYII" sheetId="7" r:id="rId7"/>
    <sheet name="CYII, S.A." sheetId="8" r:id="rId8"/>
    <sheet name="CANAL Extensia" sheetId="6" r:id="rId9"/>
    <sheet name="CANAL Gest. Lanzarote" sheetId="30" r:id="rId10"/>
    <sheet name="CRUSA" sheetId="25" r:id="rId11"/>
    <sheet name="HOSP.FUENLABRADA" sheetId="26" r:id="rId12"/>
    <sheet name="HOSP.ALCORCÓN" sheetId="11" r:id="rId13"/>
    <sheet name="MADRID ACTIVA" sheetId="27" r:id="rId14"/>
    <sheet name="MADRID CULTURA Y TURISMO" sheetId="12" r:id="rId15"/>
    <sheet name="METRO" sheetId="13" r:id="rId16"/>
    <sheet name="PLANIFICA MADRID" sheetId="14" r:id="rId17"/>
    <sheet name="RTVM" sheetId="28" r:id="rId18"/>
    <sheet name="U.C.RADIODIAGNÓSTICO" sheetId="16" r:id="rId19"/>
    <sheet name="UNIVERSITAS XXI" sheetId="31" r:id="rId20"/>
  </sheets>
  <definedNames>
    <definedName name="_xlnm._FilterDatabase" localSheetId="0" hidden="1">índice!$A$3:$D$3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1" l="1"/>
  <c r="C58" i="31"/>
  <c r="D52" i="31"/>
  <c r="C52" i="31"/>
  <c r="D49" i="31"/>
  <c r="C49" i="31"/>
  <c r="D39" i="31"/>
  <c r="C39" i="31"/>
  <c r="D37" i="31"/>
  <c r="C37" i="31"/>
  <c r="D25" i="31"/>
  <c r="C25" i="31"/>
  <c r="D24" i="31"/>
  <c r="D63" i="31" s="1"/>
  <c r="C24" i="31"/>
  <c r="C63" i="31" s="1"/>
  <c r="D15" i="31"/>
  <c r="C15" i="31"/>
  <c r="D12" i="31"/>
  <c r="C12" i="31"/>
  <c r="D4" i="31"/>
  <c r="D23" i="31" s="1"/>
  <c r="C4" i="31"/>
  <c r="C23" i="31" s="1"/>
  <c r="D88" i="16" l="1"/>
  <c r="D85" i="16"/>
  <c r="D83" i="16"/>
  <c r="C83" i="16"/>
  <c r="D77" i="16"/>
  <c r="C77" i="16"/>
  <c r="D73" i="16"/>
  <c r="C73" i="16"/>
  <c r="D71" i="16"/>
  <c r="C71" i="16"/>
  <c r="D61" i="16"/>
  <c r="C61" i="16"/>
  <c r="D57" i="16"/>
  <c r="C57" i="16"/>
  <c r="D56" i="16"/>
  <c r="C56" i="16"/>
  <c r="C49" i="16"/>
  <c r="C44" i="16" s="1"/>
  <c r="C43" i="16" s="1"/>
  <c r="C88" i="16" s="1"/>
  <c r="D44" i="16"/>
  <c r="D43" i="16"/>
  <c r="D34" i="16"/>
  <c r="C34" i="16"/>
  <c r="D31" i="16"/>
  <c r="C31" i="16"/>
  <c r="D25" i="16"/>
  <c r="C25" i="16"/>
  <c r="D24" i="16"/>
  <c r="C24" i="16"/>
  <c r="D17" i="16"/>
  <c r="D7" i="16" s="1"/>
  <c r="D42" i="16" s="1"/>
  <c r="C17" i="16"/>
  <c r="C7" i="16" s="1"/>
  <c r="C42" i="16" s="1"/>
  <c r="D13" i="16"/>
  <c r="C13" i="16"/>
  <c r="D8" i="16"/>
  <c r="C8" i="16"/>
  <c r="D83" i="28" l="1"/>
  <c r="C83" i="28"/>
  <c r="D77" i="28"/>
  <c r="D71" i="28" s="1"/>
  <c r="D88" i="28" s="1"/>
  <c r="C77" i="28"/>
  <c r="C71" i="28" s="1"/>
  <c r="C88" i="28" s="1"/>
  <c r="D73" i="28"/>
  <c r="C73" i="28"/>
  <c r="D61" i="28"/>
  <c r="C61" i="28"/>
  <c r="D57" i="28"/>
  <c r="C57" i="28"/>
  <c r="D56" i="28"/>
  <c r="C56" i="28"/>
  <c r="D44" i="28"/>
  <c r="C44" i="28"/>
  <c r="D43" i="28"/>
  <c r="C43" i="28"/>
  <c r="D34" i="28"/>
  <c r="C34" i="28"/>
  <c r="D31" i="28"/>
  <c r="C31" i="28"/>
  <c r="D25" i="28"/>
  <c r="C25" i="28"/>
  <c r="D24" i="28"/>
  <c r="C24" i="28"/>
  <c r="D17" i="28"/>
  <c r="C17" i="28"/>
  <c r="D13" i="28"/>
  <c r="C13" i="28"/>
  <c r="D8" i="28"/>
  <c r="C8" i="28"/>
  <c r="D7" i="28"/>
  <c r="D42" i="28" s="1"/>
  <c r="C7" i="28"/>
  <c r="C42" i="28" s="1"/>
  <c r="D58" i="13" l="1"/>
  <c r="C58" i="13"/>
  <c r="D52" i="13"/>
  <c r="C52" i="13"/>
  <c r="D49" i="13"/>
  <c r="C49" i="13"/>
  <c r="D39" i="13"/>
  <c r="C39" i="13"/>
  <c r="D37" i="13"/>
  <c r="C37" i="13"/>
  <c r="D25" i="13"/>
  <c r="C25" i="13"/>
  <c r="D24" i="13"/>
  <c r="D63" i="13" s="1"/>
  <c r="C24" i="13"/>
  <c r="C63" i="13" s="1"/>
  <c r="D15" i="13"/>
  <c r="C15" i="13"/>
  <c r="D12" i="13"/>
  <c r="C12" i="13"/>
  <c r="D4" i="13"/>
  <c r="D23" i="13" s="1"/>
  <c r="C4" i="13"/>
  <c r="C23" i="13" s="1"/>
  <c r="D83" i="12" l="1"/>
  <c r="C83" i="12"/>
  <c r="D77" i="12"/>
  <c r="C77" i="12"/>
  <c r="D73" i="12"/>
  <c r="C73" i="12"/>
  <c r="D71" i="12"/>
  <c r="D88" i="12" s="1"/>
  <c r="C71" i="12"/>
  <c r="C88" i="12" s="1"/>
  <c r="D61" i="12"/>
  <c r="C61" i="12"/>
  <c r="D57" i="12"/>
  <c r="C57" i="12"/>
  <c r="D56" i="12"/>
  <c r="C56" i="12"/>
  <c r="D44" i="12"/>
  <c r="C44" i="12"/>
  <c r="D43" i="12"/>
  <c r="C43" i="12"/>
  <c r="D34" i="12"/>
  <c r="C34" i="12"/>
  <c r="D31" i="12"/>
  <c r="C31" i="12"/>
  <c r="D25" i="12"/>
  <c r="C25" i="12"/>
  <c r="D24" i="12"/>
  <c r="C24" i="12"/>
  <c r="D17" i="12"/>
  <c r="D7" i="12" s="1"/>
  <c r="D42" i="12" s="1"/>
  <c r="C17" i="12"/>
  <c r="C7" i="12" s="1"/>
  <c r="C42" i="12" s="1"/>
  <c r="D13" i="12"/>
  <c r="C13" i="12"/>
  <c r="D8" i="12"/>
  <c r="C8" i="12"/>
  <c r="D83" i="27" l="1"/>
  <c r="C83" i="27"/>
  <c r="D77" i="27"/>
  <c r="C77" i="27"/>
  <c r="D73" i="27"/>
  <c r="C73" i="27"/>
  <c r="D71" i="27"/>
  <c r="C71" i="27"/>
  <c r="C88" i="27" s="1"/>
  <c r="D61" i="27"/>
  <c r="C61" i="27"/>
  <c r="D57" i="27"/>
  <c r="C57" i="27"/>
  <c r="D56" i="27"/>
  <c r="C56" i="27"/>
  <c r="D44" i="27"/>
  <c r="D43" i="27" s="1"/>
  <c r="D88" i="27" s="1"/>
  <c r="C44" i="27"/>
  <c r="C43" i="27"/>
  <c r="D34" i="27"/>
  <c r="C34" i="27"/>
  <c r="D31" i="27"/>
  <c r="C31" i="27"/>
  <c r="D25" i="27"/>
  <c r="C25" i="27"/>
  <c r="D24" i="27"/>
  <c r="C24" i="27"/>
  <c r="D17" i="27"/>
  <c r="C17" i="27"/>
  <c r="C7" i="27" s="1"/>
  <c r="C42" i="27" s="1"/>
  <c r="D13" i="27"/>
  <c r="D7" i="27" s="1"/>
  <c r="D42" i="27" s="1"/>
  <c r="C13" i="27"/>
  <c r="D8" i="27"/>
  <c r="C8" i="27"/>
  <c r="D76" i="11" l="1"/>
  <c r="D74" i="11"/>
  <c r="C74" i="11"/>
  <c r="D72" i="11"/>
  <c r="C72" i="11"/>
  <c r="D65" i="11"/>
  <c r="C65" i="11"/>
  <c r="D62" i="11"/>
  <c r="C62" i="11"/>
  <c r="C76" i="11" s="1"/>
  <c r="D53" i="11"/>
  <c r="C53" i="11"/>
  <c r="D50" i="11"/>
  <c r="C50" i="11"/>
  <c r="D49" i="11"/>
  <c r="C49" i="11"/>
  <c r="C48" i="11"/>
  <c r="C41" i="11" s="1"/>
  <c r="D46" i="11"/>
  <c r="C46" i="11"/>
  <c r="C45" i="11"/>
  <c r="D42" i="11"/>
  <c r="C42" i="11"/>
  <c r="D41" i="11"/>
  <c r="D32" i="11"/>
  <c r="C32" i="11"/>
  <c r="D28" i="11"/>
  <c r="C28" i="11"/>
  <c r="D26" i="11"/>
  <c r="C26" i="11"/>
  <c r="C40" i="11" s="1"/>
  <c r="D19" i="11"/>
  <c r="D7" i="11" s="1"/>
  <c r="C19" i="11"/>
  <c r="C18" i="11"/>
  <c r="D15" i="11"/>
  <c r="C15" i="11"/>
  <c r="D12" i="11"/>
  <c r="C12" i="11"/>
  <c r="D11" i="11"/>
  <c r="C11" i="11"/>
  <c r="D8" i="11"/>
  <c r="C8" i="11"/>
  <c r="C7" i="11"/>
  <c r="D40" i="11" l="1"/>
  <c r="D83" i="26" l="1"/>
  <c r="C83" i="26"/>
  <c r="D77" i="26"/>
  <c r="C77" i="26"/>
  <c r="D73" i="26"/>
  <c r="C73" i="26"/>
  <c r="D71" i="26"/>
  <c r="D61" i="26"/>
  <c r="C61" i="26"/>
  <c r="D57" i="26"/>
  <c r="C57" i="26"/>
  <c r="D44" i="26"/>
  <c r="D43" i="26" s="1"/>
  <c r="C44" i="26"/>
  <c r="C43" i="26" s="1"/>
  <c r="D34" i="26"/>
  <c r="C34" i="26"/>
  <c r="C31" i="26"/>
  <c r="D31" i="26"/>
  <c r="D25" i="26"/>
  <c r="C25" i="26"/>
  <c r="D17" i="26"/>
  <c r="C17" i="26"/>
  <c r="D13" i="26"/>
  <c r="C13" i="26"/>
  <c r="D8" i="26"/>
  <c r="D7" i="26" s="1"/>
  <c r="C8" i="26"/>
  <c r="C7" i="26" s="1"/>
  <c r="C24" i="26" l="1"/>
  <c r="D24" i="26"/>
  <c r="C42" i="26"/>
  <c r="D42" i="26"/>
  <c r="C56" i="26"/>
  <c r="D56" i="26"/>
  <c r="D88" i="26"/>
  <c r="C71" i="26"/>
  <c r="C88" i="26" s="1"/>
  <c r="D58" i="25" l="1"/>
  <c r="C58" i="25"/>
  <c r="D52" i="25"/>
  <c r="C52" i="25"/>
  <c r="D49" i="25"/>
  <c r="C49" i="25"/>
  <c r="D39" i="25"/>
  <c r="C39" i="25"/>
  <c r="D37" i="25"/>
  <c r="C37" i="25"/>
  <c r="D25" i="25"/>
  <c r="C25" i="25"/>
  <c r="D24" i="25"/>
  <c r="D63" i="25" s="1"/>
  <c r="C24" i="25"/>
  <c r="C63" i="25" s="1"/>
  <c r="D15" i="25"/>
  <c r="C15" i="25"/>
  <c r="D12" i="25"/>
  <c r="C12" i="25"/>
  <c r="D4" i="25"/>
  <c r="D23" i="25" s="1"/>
  <c r="C4" i="25"/>
  <c r="C23" i="25" s="1"/>
  <c r="D58" i="30" l="1"/>
  <c r="C58" i="30"/>
  <c r="D52" i="30"/>
  <c r="C52" i="30"/>
  <c r="D49" i="30"/>
  <c r="C49" i="30"/>
  <c r="D39" i="30"/>
  <c r="C39" i="30"/>
  <c r="D37" i="30"/>
  <c r="C37" i="30"/>
  <c r="D25" i="30"/>
  <c r="C25" i="30"/>
  <c r="D24" i="30"/>
  <c r="D63" i="30" s="1"/>
  <c r="C24" i="30"/>
  <c r="C63" i="30" s="1"/>
  <c r="D15" i="30"/>
  <c r="C15" i="30"/>
  <c r="D12" i="30"/>
  <c r="C12" i="30"/>
  <c r="D4" i="30"/>
  <c r="D23" i="30" s="1"/>
  <c r="C4" i="30"/>
  <c r="C23" i="30" s="1"/>
  <c r="C63" i="6" l="1"/>
  <c r="D58" i="6"/>
  <c r="D49" i="6" s="1"/>
  <c r="D63" i="6" s="1"/>
  <c r="C58" i="6"/>
  <c r="D52" i="6"/>
  <c r="C52" i="6"/>
  <c r="C49" i="6"/>
  <c r="D39" i="6"/>
  <c r="C39" i="6"/>
  <c r="D37" i="6"/>
  <c r="C37" i="6"/>
  <c r="D25" i="6"/>
  <c r="C25" i="6"/>
  <c r="D24" i="6"/>
  <c r="C24" i="6"/>
  <c r="C23" i="6"/>
  <c r="D15" i="6"/>
  <c r="D12" i="6" s="1"/>
  <c r="D23" i="6" s="1"/>
  <c r="C15" i="6"/>
  <c r="C12" i="6"/>
  <c r="D4" i="6"/>
  <c r="C4" i="6"/>
  <c r="D58" i="8" l="1"/>
  <c r="C58" i="8"/>
  <c r="D52" i="8"/>
  <c r="C52" i="8"/>
  <c r="D49" i="8"/>
  <c r="C49" i="8"/>
  <c r="D39" i="8"/>
  <c r="C39" i="8"/>
  <c r="D37" i="8"/>
  <c r="C37" i="8"/>
  <c r="D25" i="8"/>
  <c r="C25" i="8"/>
  <c r="D24" i="8"/>
  <c r="D63" i="8" s="1"/>
  <c r="C24" i="8"/>
  <c r="C63" i="8" s="1"/>
  <c r="D15" i="8"/>
  <c r="C15" i="8"/>
  <c r="D12" i="8"/>
  <c r="C12" i="8"/>
  <c r="D9" i="8"/>
  <c r="D4" i="8"/>
  <c r="D23" i="8" s="1"/>
  <c r="C4" i="8"/>
  <c r="C23" i="8" s="1"/>
  <c r="D58" i="7" l="1"/>
  <c r="C58" i="7"/>
  <c r="D52" i="7"/>
  <c r="C52" i="7"/>
  <c r="D49" i="7"/>
  <c r="C49" i="7"/>
  <c r="D39" i="7"/>
  <c r="C39" i="7"/>
  <c r="D37" i="7"/>
  <c r="C37" i="7"/>
  <c r="D25" i="7"/>
  <c r="C25" i="7"/>
  <c r="D24" i="7"/>
  <c r="D63" i="7" s="1"/>
  <c r="C24" i="7"/>
  <c r="C63" i="7" s="1"/>
  <c r="D15" i="7"/>
  <c r="D12" i="7"/>
  <c r="C12" i="7"/>
  <c r="D4" i="7"/>
  <c r="D23" i="7" s="1"/>
  <c r="C4" i="7"/>
  <c r="C23" i="7" s="1"/>
  <c r="D63" i="5" l="1"/>
  <c r="D58" i="5"/>
  <c r="C58" i="5"/>
  <c r="D52" i="5"/>
  <c r="C52" i="5"/>
  <c r="D49" i="5"/>
  <c r="C49" i="5"/>
  <c r="D39" i="5"/>
  <c r="C39" i="5"/>
  <c r="D37" i="5"/>
  <c r="C37" i="5"/>
  <c r="D25" i="5"/>
  <c r="C25" i="5"/>
  <c r="D24" i="5"/>
  <c r="C24" i="5"/>
  <c r="C63" i="5" s="1"/>
  <c r="D23" i="5"/>
  <c r="D15" i="5"/>
  <c r="C15" i="5"/>
  <c r="D12" i="5"/>
  <c r="C12" i="5"/>
  <c r="D4" i="5"/>
  <c r="C4" i="5"/>
  <c r="C23" i="5" s="1"/>
  <c r="D83" i="2" l="1"/>
  <c r="C83" i="2"/>
  <c r="D77" i="2"/>
  <c r="C77" i="2"/>
  <c r="D73" i="2"/>
  <c r="C73" i="2"/>
  <c r="D71" i="2"/>
  <c r="D88" i="2" s="1"/>
  <c r="C71" i="2"/>
  <c r="C88" i="2" s="1"/>
  <c r="D61" i="2"/>
  <c r="C61" i="2"/>
  <c r="D57" i="2"/>
  <c r="C57" i="2"/>
  <c r="D56" i="2"/>
  <c r="C56" i="2"/>
  <c r="C49" i="2"/>
  <c r="D44" i="2"/>
  <c r="C44" i="2"/>
  <c r="D43" i="2"/>
  <c r="C43" i="2"/>
  <c r="D34" i="2"/>
  <c r="C34" i="2"/>
  <c r="D31" i="2"/>
  <c r="C31" i="2"/>
  <c r="D25" i="2"/>
  <c r="C25" i="2"/>
  <c r="D24" i="2"/>
  <c r="C24" i="2"/>
  <c r="D17" i="2"/>
  <c r="D7" i="2" s="1"/>
  <c r="D42" i="2" s="1"/>
  <c r="C17" i="2"/>
  <c r="D13" i="2"/>
  <c r="C13" i="2"/>
  <c r="D8" i="2"/>
  <c r="C8" i="2"/>
  <c r="C7" i="2"/>
  <c r="C42" i="2" s="1"/>
  <c r="D83" i="23" l="1"/>
  <c r="C83" i="23"/>
  <c r="D77" i="23"/>
  <c r="D71" i="23" s="1"/>
  <c r="D88" i="23" s="1"/>
  <c r="C77" i="23"/>
  <c r="C71" i="23" s="1"/>
  <c r="C88" i="23" s="1"/>
  <c r="D73" i="23"/>
  <c r="C73" i="23"/>
  <c r="D61" i="23"/>
  <c r="C61" i="23"/>
  <c r="D57" i="23"/>
  <c r="C57" i="23"/>
  <c r="D56" i="23"/>
  <c r="C56" i="23"/>
  <c r="D44" i="23"/>
  <c r="C44" i="23"/>
  <c r="D43" i="23"/>
  <c r="C43" i="23"/>
  <c r="D34" i="23"/>
  <c r="C34" i="23"/>
  <c r="D31" i="23"/>
  <c r="C31" i="23"/>
  <c r="D25" i="23"/>
  <c r="C25" i="23"/>
  <c r="D24" i="23"/>
  <c r="C24" i="23"/>
  <c r="D17" i="23"/>
  <c r="D7" i="23" s="1"/>
  <c r="D42" i="23" s="1"/>
  <c r="C17" i="23"/>
  <c r="C7" i="23" s="1"/>
  <c r="C42" i="23" s="1"/>
  <c r="D13" i="23"/>
  <c r="C13" i="23"/>
  <c r="D8" i="23"/>
  <c r="C8" i="23"/>
  <c r="D58" i="9" l="1"/>
  <c r="C58" i="9"/>
  <c r="D52" i="9"/>
  <c r="D49" i="9" s="1"/>
  <c r="D63" i="9" s="1"/>
  <c r="C52" i="9"/>
  <c r="C49" i="9" s="1"/>
  <c r="C63" i="9" s="1"/>
  <c r="D39" i="9"/>
  <c r="C39" i="9"/>
  <c r="D37" i="9"/>
  <c r="C37" i="9"/>
  <c r="D25" i="9"/>
  <c r="C25" i="9"/>
  <c r="D24" i="9"/>
  <c r="C24" i="9"/>
  <c r="D15" i="9"/>
  <c r="D12" i="9" s="1"/>
  <c r="D23" i="9" s="1"/>
  <c r="C15" i="9"/>
  <c r="C12" i="9" s="1"/>
  <c r="C23" i="9" s="1"/>
  <c r="D4" i="9"/>
  <c r="C4" i="9"/>
  <c r="D83" i="29" l="1"/>
  <c r="C83" i="29"/>
  <c r="D77" i="29"/>
  <c r="C77" i="29"/>
  <c r="D73" i="29"/>
  <c r="C73" i="29"/>
  <c r="D71" i="29"/>
  <c r="C71" i="29"/>
  <c r="C88" i="29" s="1"/>
  <c r="D61" i="29"/>
  <c r="C61" i="29"/>
  <c r="D57" i="29"/>
  <c r="C57" i="29"/>
  <c r="D56" i="29"/>
  <c r="C56" i="29"/>
  <c r="D44" i="29"/>
  <c r="D43" i="29" s="1"/>
  <c r="D88" i="29" s="1"/>
  <c r="C44" i="29"/>
  <c r="C43" i="29"/>
  <c r="D34" i="29"/>
  <c r="C34" i="29"/>
  <c r="D31" i="29"/>
  <c r="C31" i="29"/>
  <c r="D25" i="29"/>
  <c r="C25" i="29"/>
  <c r="D24" i="29"/>
  <c r="C24" i="29"/>
  <c r="D17" i="29"/>
  <c r="C17" i="29"/>
  <c r="C7" i="29" s="1"/>
  <c r="C42" i="29" s="1"/>
  <c r="D13" i="29"/>
  <c r="D7" i="29" s="1"/>
  <c r="D42" i="29" s="1"/>
  <c r="C13" i="29"/>
  <c r="D8" i="29"/>
  <c r="C8" i="29"/>
</calcChain>
</file>

<file path=xl/sharedStrings.xml><?xml version="1.0" encoding="utf-8"?>
<sst xmlns="http://schemas.openxmlformats.org/spreadsheetml/2006/main" count="2461" uniqueCount="281">
  <si>
    <t>BALANCE DE SITUACIÓN</t>
  </si>
  <si>
    <t>EMPRESAS Y ENTES PÚBLICOS DE LA COMUNIDAD DE MADRID</t>
  </si>
  <si>
    <t xml:space="preserve"> </t>
  </si>
  <si>
    <t>AGENCIA PARA LA ADMINISTRACIÓN DIGITAL DE LA COMUNIDAD DE MADRID</t>
  </si>
  <si>
    <t>ALCALINGUA – UNIVERSIDAD DE ALCALÁ, S.R.L.</t>
  </si>
  <si>
    <t>AGENCIA MADRILEÑA PARA EL APOYO A LAS PERSONAS ADULTAS CON DISCAPACIDAD_AMAPAD</t>
  </si>
  <si>
    <t>CANAL EXTENSIA, S.A.</t>
  </si>
  <si>
    <t>CANAL GESTIÓN LANZAROTE, S.A.U.</t>
  </si>
  <si>
    <t>CANAL DE ISABEL II</t>
  </si>
  <si>
    <t>CANAL DE ISABEL II, S.A.</t>
  </si>
  <si>
    <t>CIUDAD RESIDENCIAL UNIVERSITARIA, S.A. (CRUSA)</t>
  </si>
  <si>
    <t>MADRID ACTIVA</t>
  </si>
  <si>
    <t>MADRID, CULTURA Y TURISMO, S.A.U. (TURMADRID)</t>
  </si>
  <si>
    <t>METRO DE MADRID, S.A.</t>
  </si>
  <si>
    <t>PLANIFICA MADRID, PROYECTOS Y OBRAS, M.P., S.A. (OBRAS MADRID, S.A)</t>
  </si>
  <si>
    <t>RADIO TELEVISIÓN MADRID, S.A.U (RTVM)</t>
  </si>
  <si>
    <t>UNIDAD CENTRAL DE RADIODIAGNÓSTICO</t>
  </si>
  <si>
    <t>UNIVERSITAS XXI, SOLUCIONES Y TECNOLOGIA PARA LA UNIVERSIDAD, S.A. (OCUSA)</t>
  </si>
  <si>
    <t>EMPRESA PÚBLICA HOSPITAL UNIVERSITARIO DE FUENLABRADA</t>
  </si>
  <si>
    <t>FUNDACIÓN HOSPITAL UNIVERSITARIO ALCORCÓN</t>
  </si>
  <si>
    <t xml:space="preserve">CUADRO D1: Cuestionario de información contable normalizada para sociedades, fundaciones, consorcios y demás entidades públicas sujetas, según su normativa específica, al Plan General de Contabilidad de la empresa española o a alguna de sus adaptaciones sectoriales. BALANCE Unidad: todo el cuestionario debe completarse en miles de euros sin decimales </t>
  </si>
  <si>
    <t>(miles de euros)</t>
  </si>
  <si>
    <t/>
  </si>
  <si>
    <t>BALANCE</t>
  </si>
  <si>
    <t>ACTIVO</t>
  </si>
  <si>
    <t>T</t>
  </si>
  <si>
    <t>T-1</t>
  </si>
  <si>
    <t>A) ACTIVO NO CORRIENTE</t>
  </si>
  <si>
    <t>I. Inmovilizado intangible.</t>
  </si>
  <si>
    <t>200, 201, (2801), (2901)</t>
  </si>
  <si>
    <t>Desarrollo</t>
  </si>
  <si>
    <t>206, (2806), (2906)</t>
  </si>
  <si>
    <t>Aplicaciones Informáticas</t>
  </si>
  <si>
    <t>Anticipos</t>
  </si>
  <si>
    <t>202, 203, 204, 205, (2802), (2803), (2805), (2902), (2903), (2905)</t>
  </si>
  <si>
    <t>Resto del Inmovilizado Intangible</t>
  </si>
  <si>
    <t>II. Inmovilizado material</t>
  </si>
  <si>
    <t>210, (2910)</t>
  </si>
  <si>
    <t>Terrenos</t>
  </si>
  <si>
    <t>211, 212, 213, 214, 215, 216, 217, 218, 219, 230, 231, 232, 233, 237, (281), (2911), (2912), (2913), (2914), (2915), (2916), (2917), (2918), (2919)</t>
  </si>
  <si>
    <t>Resto del Inmovilizado material</t>
  </si>
  <si>
    <t>III. Inversiones inmobiliarias.</t>
  </si>
  <si>
    <t>220, (2920)</t>
  </si>
  <si>
    <t>221, (282), (2921)</t>
  </si>
  <si>
    <t>Construcciones</t>
  </si>
  <si>
    <t>2403, 2404, 2413, 2414, 2423, 2424, (2493), (2494), (293), (2943), (2944), (2953), (2954)</t>
  </si>
  <si>
    <t>IV. Inversiones en empresas del grupo y asociadas a largo plazo.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</si>
  <si>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</si>
  <si>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</si>
  <si>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</si>
  <si>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NECA 6º, 8</t>
  </si>
  <si>
    <t>VII. Deudores comerciales no corrientes</t>
  </si>
  <si>
    <t>B) ACTIVO CORRIENTE</t>
  </si>
  <si>
    <t>I. Activos no corrientes mantenidos para la venta.</t>
  </si>
  <si>
    <t xml:space="preserve">Inmovilizado 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</si>
  <si>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</si>
  <si>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</si>
  <si>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</si>
  <si>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</si>
  <si>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</si>
  <si>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</si>
  <si>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Existencias.</t>
  </si>
  <si>
    <t>30, 31, 32, 33, 34, 35, 36,  (39)</t>
  </si>
  <si>
    <t>Existencias</t>
  </si>
  <si>
    <t>III. Deudores comerciales y otras cuentas a cobrar.</t>
  </si>
  <si>
    <t>430, 431, 432, 433, 434,435, 436,
 (437), (490), (4933), (4934), (4935)</t>
  </si>
  <si>
    <t>Clientes por ventas y prestaciones de servicios</t>
  </si>
  <si>
    <t>Accionistas (socios) por desembolsos exigidos</t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</si>
  <si>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</si>
  <si>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</si>
  <si>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</si>
  <si>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corto plazo.</t>
  </si>
  <si>
    <t>5305, 5315, 5325, 5335, 5345, 5355, 540, 541, 542, 543, 545, 546, 547, 548, 551, 5525, 5590, 5593, 565, 566, (5395), (549), (5945), (5955), (597), (59</t>
  </si>
  <si>
    <t>V. Inversiones financieras a corto plazo.</t>
  </si>
  <si>
    <t>480, 567</t>
  </si>
  <si>
    <t>VI. Periodificciones a corto plazo.</t>
  </si>
  <si>
    <t>VII. Efectivo y otros activos líquidos equivalentes.</t>
  </si>
  <si>
    <t>TOTAL ACTIVO (A+B)</t>
  </si>
  <si>
    <t>A) PATRIMONIO NETO</t>
  </si>
  <si>
    <t>A-1) Fondos propios.</t>
  </si>
  <si>
    <t>100, 101, 102,
 (1030), (1040)</t>
  </si>
  <si>
    <t>I.  Capital</t>
  </si>
  <si>
    <t>II.  Prima de emisión.</t>
  </si>
  <si>
    <t>112, 113, 114,
 115, 119</t>
  </si>
  <si>
    <t>III. Reservas.</t>
  </si>
  <si>
    <t>(108), (109)</t>
  </si>
  <si>
    <t>IV. (Acciones y participaciones en patrimonio propias).</t>
  </si>
  <si>
    <t>120, (121)</t>
  </si>
  <si>
    <t>V.  Resultado de ejercicios anteriores.</t>
  </si>
  <si>
    <t>VI.  Otras aportaciones de socios.</t>
  </si>
  <si>
    <t>VII.  Resultado de ejercicio</t>
  </si>
  <si>
    <t>((557))</t>
  </si>
  <si>
    <t>VIII. (Dividendo a cuenta).</t>
  </si>
  <si>
    <t>IX.  Otros instrumentos de patrimonio neto.</t>
  </si>
  <si>
    <t>133, 1340, 137</t>
  </si>
  <si>
    <t>A.2) Ajustes por cambio de valor.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</si>
  <si>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</si>
  <si>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</si>
  <si>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</si>
  <si>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</si>
  <si>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</si>
  <si>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</si>
  <si>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</si>
  <si>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</si>
  <si>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plazo.</t>
  </si>
  <si>
    <t>177, 178, 179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</si>
  <si>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</si>
  <si>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</si>
  <si>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</si>
  <si>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</si>
  <si>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</si>
  <si>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1615, 1635, 171, 172, 173, 175, 176, 180, 185, 189</t>
  </si>
  <si>
    <t>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</si>
  <si>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</si>
  <si>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</si>
  <si>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</si>
  <si>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</si>
  <si>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</si>
  <si>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</si>
  <si>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6º, 16</t>
  </si>
  <si>
    <t>VI. Acreedores comerciales no corrientes</t>
  </si>
  <si>
    <t>15; NECA 6º, 17</t>
  </si>
  <si>
    <t>VII. Deuda con características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</si>
  <si>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</si>
  <si>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</si>
  <si>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</si>
  <si>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</si>
  <si>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</si>
  <si>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</si>
  <si>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</si>
  <si>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</si>
  <si>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</si>
  <si>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</t>
  </si>
  <si>
    <t>Otras deudas a corto plazo.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</si>
  <si>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</si>
  <si>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</si>
  <si>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</si>
  <si>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</si>
  <si>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</si>
  <si>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</si>
  <si>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</si>
  <si>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</si>
  <si>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</si>
  <si>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502, 507; NECA 6º, 17</t>
  </si>
  <si>
    <t>VII. Deuda con características especiales a corto plazo</t>
  </si>
  <si>
    <t>TOTAL PATRIMONIO NETO Y PASIVO (A+B+C)</t>
  </si>
  <si>
    <t xml:space="preserve">  </t>
  </si>
  <si>
    <t xml:space="preserve">  BALANCE</t>
  </si>
  <si>
    <t xml:space="preserve">  ACTIVO</t>
  </si>
  <si>
    <t xml:space="preserve">  A) ACTIVO NO CORRIENTE</t>
  </si>
  <si>
    <t>NECA 6Âº, 8</t>
  </si>
  <si>
    <t xml:space="preserve">  B) ACTIVO CORRIENTE</t>
  </si>
  <si>
    <t>430, 431, 432, 433, 434,435, 436,  (437), (490), (4933), (4934), (4935)</t>
  </si>
  <si>
    <t xml:space="preserve">    .Clientes por ventas y prestaciones de servicios</t>
  </si>
  <si>
    <t xml:space="preserve">    .Accionistas (socios) por desembolsos exigidos</t>
  </si>
  <si>
    <t xml:space="preserve">    .Otros deudores</t>
  </si>
  <si>
    <t xml:space="preserve">  A) PATRIMONIO NETO</t>
  </si>
  <si>
    <t>100, 101, 102,  (1030), (1040)</t>
  </si>
  <si>
    <t xml:space="preserve">    .I.  Capital</t>
  </si>
  <si>
    <t xml:space="preserve">    .II.  Prima de emisión.</t>
  </si>
  <si>
    <t>112, 113, 114,  115, 119</t>
  </si>
  <si>
    <t xml:space="preserve">    .III. Reservas.</t>
  </si>
  <si>
    <t xml:space="preserve">    .IV. (Acciones y participaciones en patrimonio propias).</t>
  </si>
  <si>
    <t xml:space="preserve">    .V.  Resultado de ejercicios anteriores.</t>
  </si>
  <si>
    <t xml:space="preserve">    .VI.  Otras aportaciones de socios.</t>
  </si>
  <si>
    <t xml:space="preserve">    .VII.  Resultado de ejercicio</t>
  </si>
  <si>
    <t xml:space="preserve">    .VIII. (Dividendo a cuenta).</t>
  </si>
  <si>
    <t xml:space="preserve">    .IX.  Otros instrumentos de patrimonio neto.</t>
  </si>
  <si>
    <t xml:space="preserve">  B) PASIVO NO CORRIENTE.</t>
  </si>
  <si>
    <t xml:space="preserve">    .Obligaciones y otros valores negociables</t>
  </si>
  <si>
    <t xml:space="preserve">    .Deudas con entidades de crédito.</t>
  </si>
  <si>
    <t xml:space="preserve">    .Acreedores por arrendamiento financiero.</t>
  </si>
  <si>
    <t xml:space="preserve">    .Otras deudas a largo plazo.</t>
  </si>
  <si>
    <t>NECA 6Âº, 16</t>
  </si>
  <si>
    <t>15; NECA 6Âº, 17</t>
  </si>
  <si>
    <t xml:space="preserve">  C) PASIVO CORRIENTE</t>
  </si>
  <si>
    <t xml:space="preserve">    .Otras deudas a corto plazo.</t>
  </si>
  <si>
    <t xml:space="preserve">    .Proveedores.</t>
  </si>
  <si>
    <t xml:space="preserve">    .Otros acreedores.</t>
  </si>
  <si>
    <t>502, 507; NECA 6Âº, 17</t>
  </si>
  <si>
    <t>200, 201, 202, 203, 204, 205, 206, (2801), (2802), (2803), (2805), (2806), (2901), (2902), (2903), (2905), (2906)</t>
  </si>
  <si>
    <t>210, 211, 212, 213, 214, 215, 216, 217, 218, 219, 230, 231, 232, 233, 237, (281), (2910), (2911), (2912), (2913), (2914), (2915), (2916), (2917), (2918), (2919)</t>
  </si>
  <si>
    <t>220, 221, (282), (2920), (2921)</t>
  </si>
  <si>
    <t>580, 581, 582, 583, 584, (5990), (5991), (5992), (5993), (5994)</t>
  </si>
  <si>
    <t>NOTA: En la primera columna (T) deben figurar los datos acumulados relativos al mes anterior del año de referencia. En la segunda columna (T-1) siempre deben figurar los datos a 31 de diciembre del año anterior</t>
  </si>
  <si>
    <t xml:space="preserve"> CUADRO G1: BALANCE</t>
  </si>
  <si>
    <t xml:space="preserve">   </t>
  </si>
  <si>
    <t>201, (2801), (2901)</t>
  </si>
  <si>
    <t xml:space="preserve">    .    .Desarrollo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</si>
  <si>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</si>
  <si>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</si>
  <si>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</si>
  <si>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</si>
  <si>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</si>
  <si>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</si>
  <si>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</si>
  <si>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</si>
  <si>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</si>
  <si>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</si>
  <si>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</si>
  <si>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</si>
  <si>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</si>
  <si>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</si>
  <si>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</si>
  <si>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</si>
  <si>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</si>
  <si>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</si>
  <si>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</si>
  <si>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</si>
  <si>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</si>
  <si>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</si>
  <si>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VIII. Deudores no corrientes</t>
  </si>
  <si>
    <t xml:space="preserve">    B) ACTIVO CORRIENTE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</si>
  <si>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</si>
  <si>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</si>
  <si>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</si>
  <si>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</si>
  <si>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</si>
  <si>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</si>
  <si>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</si>
  <si>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</si>
  <si>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</si>
  <si>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</si>
  <si>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</si>
  <si>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</si>
  <si>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</si>
  <si>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</si>
  <si>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</si>
  <si>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</si>
  <si>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VII. Periodificaciones a corto plazo</t>
  </si>
  <si>
    <t>57</t>
  </si>
  <si>
    <t>VIII. Efectivo y otros activos liquidos equivalenteso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</si>
  <si>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</si>
  <si>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</si>
  <si>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</si>
  <si>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</si>
  <si>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</si>
  <si>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.III. Excedentes de ejercicios anteriores</t>
  </si>
  <si>
    <t>129</t>
  </si>
  <si>
    <t xml:space="preserve">    .    .IV.  Excedente del ejercicio</t>
  </si>
  <si>
    <t>130, 131, 1320, 1321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</si>
  <si>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</si>
  <si>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</si>
  <si>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</si>
  <si>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</si>
  <si>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</si>
  <si>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</si>
  <si>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</si>
  <si>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177, 179</t>
  </si>
  <si>
    <t xml:space="preserve">    .    .Obligaciones y otros valores negociables</t>
  </si>
  <si>
    <t xml:space="preserve">    .    .Deudas con entidades de crédito.</t>
  </si>
  <si>
    <t>1625, 174, 170</t>
  </si>
  <si>
    <t xml:space="preserve">    .    .Otras deudas a largo plazo.</t>
  </si>
  <si>
    <t>VI. Acreedores no corrientes</t>
  </si>
  <si>
    <t xml:space="preserve">    C) PASIVO CORRIENTE</t>
  </si>
  <si>
    <t>499, 529</t>
  </si>
  <si>
    <t>500, 505, 506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</si>
  <si>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</si>
  <si>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</si>
  <si>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</si>
  <si>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</si>
  <si>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</si>
  <si>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</si>
  <si>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</si>
  <si>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</si>
  <si>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</si>
  <si>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</si>
  <si>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</si>
  <si>
    <t>Trimestre I_2025</t>
  </si>
  <si>
    <t>AGENCIA CIBERSEGURIDAD DE LA CM</t>
  </si>
  <si>
    <t>AGENCIA LOGÍSTICA DE LA COMUNIDAD DE MADRID, S.A. (CENTRO DE TRANSPORTES DE COSLADA, S.A.)</t>
  </si>
  <si>
    <t>1T 2025</t>
  </si>
  <si>
    <t>4T - 2024</t>
  </si>
  <si>
    <t>Marzo 2025</t>
  </si>
  <si>
    <t>Diciembre 2024</t>
  </si>
  <si>
    <t xml:space="preserve">  B) PASIVO NO CORRIENTE</t>
  </si>
  <si>
    <t>III. Inmobilizado material.</t>
  </si>
  <si>
    <t>NECA 5ª 7</t>
  </si>
  <si>
    <t>NECA 5ª 15 c)</t>
  </si>
  <si>
    <t xml:space="preserve">    .    .II.  Reresvas</t>
  </si>
  <si>
    <t>NECA 5ª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</si>
</sst>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=0]0.00;##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3366FF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0"/>
      <color indexed="48"/>
      <name val="Verdana"/>
      <family val="2"/>
    </font>
    <font>
      <b/>
      <sz val="16"/>
      <color indexed="48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rgb="FF000000"/>
      </patternFill>
    </fill>
  </fills>
  <borders count="14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9" fontId="5" fillId="3" borderId="4">
      <alignment horizontal="center" vertical="center" wrapText="1"/>
      <protection locked="0"/>
    </xf>
    <xf numFmtId="164" fontId="6" fillId="0" borderId="5">
      <alignment horizontal="right" vertical="center" wrapText="1"/>
      <protection locked="0"/>
    </xf>
    <xf numFmtId="43" fontId="1" fillId="0" borderId="0" applyFont="0" applyFill="0" applyBorder="0" applyAlignment="0" applyProtection="0"/>
    <xf numFmtId="164" fontId="6" fillId="4" borderId="5">
      <alignment horizontal="right" vertical="center" wrapText="1"/>
    </xf>
    <xf numFmtId="4" fontId="13" fillId="14" borderId="5" applyProtection="0">
      <alignment horizontal="left" vertical="center"/>
    </xf>
    <xf numFmtId="4" fontId="14" fillId="14" borderId="5" applyProtection="0">
      <alignment horizontal="right" vertical="center"/>
    </xf>
    <xf numFmtId="49" fontId="6" fillId="11" borderId="5">
      <alignment horizontal="left" vertical="center" wrapText="1"/>
    </xf>
  </cellStyleXfs>
  <cellXfs count="63">
    <xf numFmtId="0" fontId="0" fillId="0" borderId="0" xfId="0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1" fillId="0" borderId="0" xfId="1"/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0" fontId="4" fillId="0" borderId="0" xfId="2" applyFill="1"/>
    <xf numFmtId="0" fontId="2" fillId="0" borderId="0" xfId="1" applyFont="1" applyFill="1"/>
    <xf numFmtId="0" fontId="2" fillId="0" borderId="0" xfId="1" applyFont="1"/>
    <xf numFmtId="0" fontId="0" fillId="0" borderId="0" xfId="0" applyAlignment="1">
      <alignment vertical="center"/>
    </xf>
    <xf numFmtId="4" fontId="0" fillId="0" borderId="0" xfId="0" applyNumberFormat="1"/>
    <xf numFmtId="49" fontId="5" fillId="3" borderId="4" xfId="3">
      <alignment horizontal="center" vertical="center" wrapText="1"/>
      <protection locked="0"/>
    </xf>
    <xf numFmtId="49" fontId="7" fillId="7" borderId="5" xfId="0" applyNumberFormat="1" applyFont="1" applyFill="1" applyBorder="1" applyAlignment="1">
      <alignment vertical="center" wrapText="1"/>
    </xf>
    <xf numFmtId="164" fontId="7" fillId="7" borderId="5" xfId="0" applyNumberFormat="1" applyFont="1" applyFill="1" applyBorder="1" applyAlignment="1">
      <alignment horizontal="right" vertical="center" wrapText="1"/>
    </xf>
    <xf numFmtId="49" fontId="6" fillId="8" borderId="5" xfId="0" applyNumberFormat="1" applyFont="1" applyFill="1" applyBorder="1" applyAlignment="1">
      <alignment vertical="center" wrapText="1"/>
    </xf>
    <xf numFmtId="164" fontId="6" fillId="4" borderId="5" xfId="6">
      <alignment horizontal="right" vertical="center" wrapText="1"/>
    </xf>
    <xf numFmtId="164" fontId="6" fillId="0" borderId="5" xfId="4">
      <alignment horizontal="right" vertical="center" wrapText="1"/>
      <protection locked="0"/>
    </xf>
    <xf numFmtId="49" fontId="7" fillId="5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64" fontId="7" fillId="5" borderId="5" xfId="0" applyNumberFormat="1" applyFont="1" applyFill="1" applyBorder="1" applyAlignment="1">
      <alignment horizontal="right" vertical="center" wrapText="1"/>
    </xf>
    <xf numFmtId="49" fontId="6" fillId="8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5" fillId="5" borderId="5" xfId="0" applyNumberFormat="1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horizontal="right" vertical="center"/>
    </xf>
    <xf numFmtId="4" fontId="8" fillId="10" borderId="4" xfId="0" applyNumberFormat="1" applyFont="1" applyFill="1" applyBorder="1" applyAlignment="1" applyProtection="1">
      <alignment horizontal="right" vertical="center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7" fillId="10" borderId="4" xfId="0" applyFont="1" applyFill="1" applyBorder="1" applyAlignment="1">
      <alignment vertical="center" wrapText="1"/>
    </xf>
    <xf numFmtId="0" fontId="6" fillId="11" borderId="4" xfId="0" applyFont="1" applyFill="1" applyBorder="1" applyAlignment="1">
      <alignment vertical="center" wrapText="1"/>
    </xf>
    <xf numFmtId="4" fontId="0" fillId="0" borderId="4" xfId="0" applyNumberFormat="1" applyBorder="1" applyAlignment="1" applyProtection="1">
      <alignment horizontal="right" vertical="center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3" fontId="0" fillId="0" borderId="0" xfId="5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9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9" fillId="3" borderId="4" xfId="0" applyNumberFormat="1" applyFont="1" applyFill="1" applyBorder="1" applyAlignment="1">
      <alignment horizontal="center" vertical="center" wrapText="1"/>
    </xf>
    <xf numFmtId="4" fontId="12" fillId="10" borderId="4" xfId="0" applyNumberFormat="1" applyFont="1" applyFill="1" applyBorder="1" applyAlignment="1" applyProtection="1">
      <alignment horizontal="right" vertical="center"/>
      <protection locked="0"/>
    </xf>
    <xf numFmtId="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3" fillId="14" borderId="5" xfId="7">
      <alignment horizontal="left" vertical="center"/>
    </xf>
    <xf numFmtId="4" fontId="14" fillId="14" borderId="5" xfId="8">
      <alignment horizontal="right" vertical="center"/>
    </xf>
    <xf numFmtId="49" fontId="6" fillId="11" borderId="5" xfId="9">
      <alignment horizontal="left" vertical="center" wrapText="1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>
      <alignment horizontal="lef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5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9" borderId="0" xfId="0" applyFont="1" applyFill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right" vertical="center"/>
    </xf>
  </cellXfs>
  <cellStyles count="10">
    <cellStyle name="Cabecera" xfId="3" xr:uid="{00000000-0005-0000-0000-000000000000}"/>
    <cellStyle name="Datos_num" xfId="4" xr:uid="{00000000-0005-0000-0000-000001000000}"/>
    <cellStyle name="Datos_num_bloq" xfId="6" xr:uid="{00000000-0005-0000-0000-000002000000}"/>
    <cellStyle name="Hipervínculo" xfId="2" builtinId="8"/>
    <cellStyle name="Linea_01" xfId="9" xr:uid="{E9F763F6-79F8-4BD8-9C18-AD9598810469}"/>
    <cellStyle name="Millares" xfId="5" builtinId="3"/>
    <cellStyle name="Normal" xfId="0" builtinId="0"/>
    <cellStyle name="Normal 3" xfId="1" xr:uid="{00000000-0005-0000-0000-000006000000}"/>
    <cellStyle name="SAPReadonly" xfId="7" xr:uid="{6BDD6071-08E3-485A-B267-2955703413F8}"/>
    <cellStyle name="Total_importe" xfId="8" xr:uid="{F242C3D9-BAE2-4D2F-96E1-1C6ADD55E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/>
  </sheetViews>
  <sheetFormatPr baseColWidth="10" defaultColWidth="9.140625" defaultRowHeight="15" x14ac:dyDescent="0.25"/>
  <cols>
    <col min="1" max="1" width="109.7109375" style="7" bestFit="1" customWidth="1"/>
    <col min="2" max="16384" width="9.140625" style="2"/>
  </cols>
  <sheetData>
    <row r="1" spans="1:4" x14ac:dyDescent="0.25">
      <c r="A1" s="1" t="s">
        <v>0</v>
      </c>
    </row>
    <row r="2" spans="1:4" x14ac:dyDescent="0.25">
      <c r="A2" s="3" t="s">
        <v>1</v>
      </c>
      <c r="D2" s="2" t="s">
        <v>2</v>
      </c>
    </row>
    <row r="3" spans="1:4" ht="15.75" thickBot="1" x14ac:dyDescent="0.3">
      <c r="A3" s="4" t="s">
        <v>268</v>
      </c>
    </row>
    <row r="4" spans="1:4" s="5" customFormat="1" x14ac:dyDescent="0.25">
      <c r="A4" s="5" t="s">
        <v>269</v>
      </c>
    </row>
    <row r="5" spans="1:4" s="5" customFormat="1" x14ac:dyDescent="0.25">
      <c r="A5" s="5" t="s">
        <v>270</v>
      </c>
    </row>
    <row r="6" spans="1:4" x14ac:dyDescent="0.25">
      <c r="A6" s="5" t="s">
        <v>5</v>
      </c>
    </row>
    <row r="7" spans="1:4" x14ac:dyDescent="0.25">
      <c r="A7" s="5" t="s">
        <v>3</v>
      </c>
    </row>
    <row r="8" spans="1:4" x14ac:dyDescent="0.25">
      <c r="A8" s="5" t="s">
        <v>4</v>
      </c>
    </row>
    <row r="9" spans="1:4" x14ac:dyDescent="0.25">
      <c r="A9" s="5" t="s">
        <v>8</v>
      </c>
    </row>
    <row r="10" spans="1:4" x14ac:dyDescent="0.25">
      <c r="A10" s="5" t="s">
        <v>9</v>
      </c>
    </row>
    <row r="11" spans="1:4" x14ac:dyDescent="0.25">
      <c r="A11" s="5" t="s">
        <v>6</v>
      </c>
    </row>
    <row r="12" spans="1:4" x14ac:dyDescent="0.25">
      <c r="A12" s="5" t="s">
        <v>7</v>
      </c>
    </row>
    <row r="13" spans="1:4" x14ac:dyDescent="0.25">
      <c r="A13" s="5" t="s">
        <v>10</v>
      </c>
    </row>
    <row r="14" spans="1:4" x14ac:dyDescent="0.25">
      <c r="A14" s="5" t="s">
        <v>18</v>
      </c>
    </row>
    <row r="15" spans="1:4" x14ac:dyDescent="0.25">
      <c r="A15" s="5" t="s">
        <v>19</v>
      </c>
    </row>
    <row r="16" spans="1:4" x14ac:dyDescent="0.25">
      <c r="A16" s="5" t="s">
        <v>11</v>
      </c>
    </row>
    <row r="17" spans="1:1" x14ac:dyDescent="0.25">
      <c r="A17" s="5" t="s">
        <v>12</v>
      </c>
    </row>
    <row r="18" spans="1:1" x14ac:dyDescent="0.25">
      <c r="A18" s="5" t="s">
        <v>13</v>
      </c>
    </row>
    <row r="19" spans="1:1" x14ac:dyDescent="0.25">
      <c r="A19" s="5" t="s">
        <v>14</v>
      </c>
    </row>
    <row r="20" spans="1:1" x14ac:dyDescent="0.25">
      <c r="A20" s="5" t="s">
        <v>15</v>
      </c>
    </row>
    <row r="21" spans="1:1" x14ac:dyDescent="0.25">
      <c r="A21" s="5" t="s">
        <v>16</v>
      </c>
    </row>
    <row r="22" spans="1:1" x14ac:dyDescent="0.25">
      <c r="A22" s="5" t="s">
        <v>17</v>
      </c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</sheetData>
  <hyperlinks>
    <hyperlink ref="A7" location="'AG. ADM.DIGITAL'!A1" display="AGENCIA PARA LA ADMINISTRACIÓN DIGITAL DE LA COMUNIDAD DE MADRID" xr:uid="{00000000-0004-0000-0000-000000000000}"/>
    <hyperlink ref="A8" location="ALCALINGUA!A1" display="ALCALINGUA – UNIVERSIDAD DE ALCALÁ, S.R.L." xr:uid="{00000000-0004-0000-0000-000002000000}"/>
    <hyperlink ref="A6" location="AMAPAD!A1" display="AGENCIA MADRILEÑA PARA EL APOYO A LAS PERSONAS ADULTAS CON DISCAPACIDAD_AMAPAD" xr:uid="{00000000-0004-0000-0000-000003000000}"/>
    <hyperlink ref="A11" location="'CANAL Extensia'!A1" display="CANAL EXTENSIA, S.A." xr:uid="{00000000-0004-0000-0000-000004000000}"/>
    <hyperlink ref="A12" location="'CANAL Gest. Lanzarote'!A1" display="CANAL GESTIÓN LANZAROTE, S.A.U." xr:uid="{00000000-0004-0000-0000-000005000000}"/>
    <hyperlink ref="A9" location="CYII!A1" display="CANAL DE ISABEL II" xr:uid="{00000000-0004-0000-0000-000006000000}"/>
    <hyperlink ref="A10" location="'CYII, S.A.'!A1" display="CANAL DE ISABEL II, S.A." xr:uid="{00000000-0004-0000-0000-000007000000}"/>
    <hyperlink ref="A13" location="CRUSA!A1" display="CIUDAD RESIDENCIAL UNIVERSITARIA, S.A. (CRUSA)" xr:uid="{00000000-0004-0000-0000-000009000000}"/>
    <hyperlink ref="A16" location="'MADRID ACTIVA'!A1" display="MADRID ACTIVA" xr:uid="{00000000-0004-0000-0000-00000A000000}"/>
    <hyperlink ref="A17" location="'MADRID CULTURA Y TURISMO'!A1" display="MADRID, CULTURA Y TURISMO, S.A.U. (TURMADRID)" xr:uid="{00000000-0004-0000-0000-00000B000000}"/>
    <hyperlink ref="A18" location="METRO!A1" display="METRO DE MADRID, S.A." xr:uid="{00000000-0004-0000-0000-00000C000000}"/>
    <hyperlink ref="A19" location="'PLANIFICA MADRID'!A1" display="PLANIFICA MADRID, PROYECTOS Y OBRAS, M.P., S.A. (OBRAS MADRID, S.A)" xr:uid="{00000000-0004-0000-0000-00000D000000}"/>
    <hyperlink ref="A20" location="RTVM!A1" display="RADIO TELEVISIÓN MADRID, S.A.U (RTVM)" xr:uid="{00000000-0004-0000-0000-00000E000000}"/>
    <hyperlink ref="A22" location="'UNIVERSITAS XXI'!A1" display="UNIVERSITAS XXI, SOLUCIONES Y TECNOLOGIA PARA LA UNIVERSIDAD, S.A. (OCUSA)" xr:uid="{00000000-0004-0000-0000-00000F000000}"/>
    <hyperlink ref="A21" location="U.C.RADIODIAGNÓSTICO!A1" display="UNIDAD CENTRAL DE RADIODIAGNÓSTICO" xr:uid="{00000000-0004-0000-0000-000010000000}"/>
    <hyperlink ref="A15" location="HOSP.ALCORCÓN!A1" display="HOSPITAL UNIVERSITARIO DE ALCORCÓN" xr:uid="{00000000-0004-0000-0000-000011000000}"/>
    <hyperlink ref="A14" location="HOSP.FUENLABRADA!A1" display="HOSPITAL UNIVERSITARIO DE FUENLABRADA" xr:uid="{00000000-0004-0000-0000-000012000000}"/>
    <hyperlink ref="A4" location="'AG. CIBERSEGURIDAD'!A1" display="AGENCIA CIBERSEGURIDAD" xr:uid="{00000000-0004-0000-0000-000013000000}"/>
    <hyperlink ref="A5" location="'AG. LOGÍSTICA'!A1" display="AGENCIA LOGÍSTICA DE LA COMUNIDAD DE MADRID, S.A. (CENTRO DE TRANSPORTES DE COSLADA, S.A.)" xr:uid="{F9D5E863-A91F-444E-A63C-D51C13299F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14</v>
      </c>
      <c r="D7" s="12">
        <f>ROUND(SUM(D8,D13,D17,D20,D21,D22,D23),2)</f>
        <v>14</v>
      </c>
    </row>
    <row r="8" spans="1:4" x14ac:dyDescent="0.25">
      <c r="A8" s="13"/>
      <c r="B8" s="13" t="s">
        <v>28</v>
      </c>
      <c r="C8" s="14">
        <f>SUM(C9:C12)</f>
        <v>0</v>
      </c>
      <c r="D8" s="14">
        <f>SUM(D9:D12)</f>
        <v>0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/>
      <c r="D10" s="15"/>
    </row>
    <row r="11" spans="1:4" x14ac:dyDescent="0.25">
      <c r="A11" s="13"/>
      <c r="B11" s="13" t="s">
        <v>33</v>
      </c>
      <c r="C11" s="15"/>
      <c r="D11" s="15"/>
    </row>
    <row r="12" spans="1:4" ht="22.5" x14ac:dyDescent="0.25">
      <c r="A12" s="13" t="s">
        <v>34</v>
      </c>
      <c r="B12" s="13" t="s">
        <v>35</v>
      </c>
      <c r="C12" s="15"/>
      <c r="D12" s="15"/>
    </row>
    <row r="13" spans="1:4" x14ac:dyDescent="0.25">
      <c r="A13" s="13"/>
      <c r="B13" s="13" t="s">
        <v>36</v>
      </c>
      <c r="C13" s="14">
        <f>SUM(C14:C16)</f>
        <v>14</v>
      </c>
      <c r="D13" s="14">
        <f>SUM(D14:D16)</f>
        <v>14</v>
      </c>
    </row>
    <row r="14" spans="1:4" x14ac:dyDescent="0.25">
      <c r="A14" s="13" t="s">
        <v>37</v>
      </c>
      <c r="B14" s="13" t="s">
        <v>38</v>
      </c>
      <c r="C14" s="15"/>
      <c r="D14" s="15"/>
    </row>
    <row r="15" spans="1:4" x14ac:dyDescent="0.25">
      <c r="A15" s="13"/>
      <c r="B15" s="13" t="s">
        <v>33</v>
      </c>
      <c r="C15" s="15"/>
      <c r="D15" s="15"/>
    </row>
    <row r="16" spans="1:4" ht="45" x14ac:dyDescent="0.25">
      <c r="A16" s="13" t="s">
        <v>39</v>
      </c>
      <c r="B16" s="13" t="s">
        <v>40</v>
      </c>
      <c r="C16" s="15">
        <v>14</v>
      </c>
      <c r="D16" s="15">
        <v>14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/>
      <c r="D18" s="15"/>
    </row>
    <row r="19" spans="1:4" x14ac:dyDescent="0.25">
      <c r="A19" s="13" t="s">
        <v>43</v>
      </c>
      <c r="B19" s="13" t="s">
        <v>44</v>
      </c>
      <c r="C19" s="15"/>
      <c r="D19" s="15"/>
    </row>
    <row r="20" spans="1:4" ht="33.75" x14ac:dyDescent="0.25">
      <c r="A20" s="13" t="s">
        <v>45</v>
      </c>
      <c r="B20" s="13" t="s">
        <v>46</v>
      </c>
      <c r="C20" s="15"/>
      <c r="D20" s="15"/>
    </row>
    <row r="21" spans="1:4" ht="33.75" x14ac:dyDescent="0.25">
      <c r="A21" s="13" t="s">
        <v>47</v>
      </c>
      <c r="B21" s="13" t="s">
        <v>48</v>
      </c>
      <c r="C21" s="15"/>
      <c r="D21" s="15"/>
    </row>
    <row r="22" spans="1:4" x14ac:dyDescent="0.25">
      <c r="A22" s="13"/>
      <c r="B22" s="13" t="s">
        <v>49</v>
      </c>
      <c r="C22" s="15"/>
      <c r="D22" s="15"/>
    </row>
    <row r="23" spans="1:4" x14ac:dyDescent="0.25">
      <c r="A23" s="13" t="s">
        <v>50</v>
      </c>
      <c r="B23" s="13" t="s">
        <v>51</v>
      </c>
      <c r="C23" s="15"/>
      <c r="D23" s="15"/>
    </row>
    <row r="24" spans="1:4" x14ac:dyDescent="0.25">
      <c r="A24" s="11"/>
      <c r="B24" s="11" t="s">
        <v>52</v>
      </c>
      <c r="C24" s="12">
        <f>ROUND(SUM(C25,C31,C34,C38,C39,C40,C41),2)</f>
        <v>738</v>
      </c>
      <c r="D24" s="12">
        <f>ROUND(SUM(D25,D31,D34,D38,D39,D40,D41),2)</f>
        <v>340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/>
      <c r="D26" s="15"/>
    </row>
    <row r="27" spans="1:4" x14ac:dyDescent="0.25">
      <c r="A27" s="13" t="s">
        <v>55</v>
      </c>
      <c r="B27" s="13" t="s">
        <v>38</v>
      </c>
      <c r="C27" s="15"/>
      <c r="D27" s="15"/>
    </row>
    <row r="28" spans="1:4" x14ac:dyDescent="0.25">
      <c r="A28" s="13" t="s">
        <v>55</v>
      </c>
      <c r="B28" s="13" t="s">
        <v>56</v>
      </c>
      <c r="C28" s="15"/>
      <c r="D28" s="15"/>
    </row>
    <row r="29" spans="1:4" x14ac:dyDescent="0.25">
      <c r="A29" s="13" t="s">
        <v>57</v>
      </c>
      <c r="B29" s="13" t="s">
        <v>58</v>
      </c>
      <c r="C29" s="15"/>
      <c r="D29" s="15"/>
    </row>
    <row r="30" spans="1:4" x14ac:dyDescent="0.25">
      <c r="A30" s="13" t="s">
        <v>59</v>
      </c>
      <c r="B30" s="13" t="s">
        <v>60</v>
      </c>
      <c r="C30" s="15"/>
      <c r="D30" s="15"/>
    </row>
    <row r="31" spans="1:4" x14ac:dyDescent="0.25">
      <c r="A31" s="13"/>
      <c r="B31" s="13" t="s">
        <v>61</v>
      </c>
      <c r="C31" s="14">
        <f>SUM(C32:C33)</f>
        <v>0</v>
      </c>
      <c r="D31" s="14">
        <f>SUM(D32:D33)</f>
        <v>0</v>
      </c>
    </row>
    <row r="32" spans="1:4" x14ac:dyDescent="0.25">
      <c r="A32" s="13" t="s">
        <v>62</v>
      </c>
      <c r="B32" s="13" t="s">
        <v>63</v>
      </c>
      <c r="C32" s="15"/>
      <c r="D32" s="15"/>
    </row>
    <row r="33" spans="1:4" x14ac:dyDescent="0.25">
      <c r="A33" s="13"/>
      <c r="B33" s="13" t="s">
        <v>33</v>
      </c>
      <c r="C33" s="15"/>
      <c r="D33" s="15"/>
    </row>
    <row r="34" spans="1:4" x14ac:dyDescent="0.25">
      <c r="A34" s="13"/>
      <c r="B34" s="13" t="s">
        <v>64</v>
      </c>
      <c r="C34" s="14">
        <f>SUM(C35:C37)</f>
        <v>0</v>
      </c>
      <c r="D34" s="14">
        <f>SUM(D35:D37)</f>
        <v>0</v>
      </c>
    </row>
    <row r="35" spans="1:4" ht="22.5" x14ac:dyDescent="0.25">
      <c r="A35" s="13" t="s">
        <v>65</v>
      </c>
      <c r="B35" s="13" t="s">
        <v>66</v>
      </c>
      <c r="C35" s="15"/>
      <c r="D35" s="15"/>
    </row>
    <row r="36" spans="1:4" x14ac:dyDescent="0.25">
      <c r="A36" s="13"/>
      <c r="B36" s="13" t="s">
        <v>67</v>
      </c>
      <c r="C36" s="15"/>
      <c r="D36" s="15"/>
    </row>
    <row r="37" spans="1:4" x14ac:dyDescent="0.25">
      <c r="A37" s="13" t="s">
        <v>68</v>
      </c>
      <c r="B37" s="13" t="s">
        <v>69</v>
      </c>
      <c r="C37" s="15">
        <v>0</v>
      </c>
      <c r="D37" s="15"/>
    </row>
    <row r="38" spans="1:4" ht="45" x14ac:dyDescent="0.25">
      <c r="A38" s="13" t="s">
        <v>70</v>
      </c>
      <c r="B38" s="13" t="s">
        <v>71</v>
      </c>
      <c r="C38" s="15"/>
      <c r="D38" s="15"/>
    </row>
    <row r="39" spans="1:4" ht="45" x14ac:dyDescent="0.25">
      <c r="A39" s="13" t="s">
        <v>72</v>
      </c>
      <c r="B39" s="13" t="s">
        <v>73</v>
      </c>
      <c r="C39" s="15"/>
      <c r="D39" s="15"/>
    </row>
    <row r="40" spans="1:4" x14ac:dyDescent="0.25">
      <c r="A40" s="13" t="s">
        <v>74</v>
      </c>
      <c r="B40" s="13" t="s">
        <v>75</v>
      </c>
      <c r="C40" s="15"/>
      <c r="D40" s="15"/>
    </row>
    <row r="41" spans="1:4" x14ac:dyDescent="0.25">
      <c r="A41" s="13"/>
      <c r="B41" s="13" t="s">
        <v>76</v>
      </c>
      <c r="C41" s="15">
        <v>738</v>
      </c>
      <c r="D41" s="15">
        <v>340</v>
      </c>
    </row>
    <row r="42" spans="1:4" x14ac:dyDescent="0.25">
      <c r="A42" s="16"/>
      <c r="B42" s="17" t="s">
        <v>77</v>
      </c>
      <c r="C42" s="18">
        <f>ROUND(SUM(C7,C24),2)</f>
        <v>752</v>
      </c>
      <c r="D42" s="18">
        <f>ROUND(SUM(D7,D24),2)</f>
        <v>354</v>
      </c>
    </row>
    <row r="43" spans="1:4" x14ac:dyDescent="0.25">
      <c r="A43" s="11"/>
      <c r="B43" s="11" t="s">
        <v>78</v>
      </c>
      <c r="C43" s="12">
        <f>ROUND(SUM(C44,C54,C55),2)</f>
        <v>720</v>
      </c>
      <c r="D43" s="12">
        <f>ROUND(SUM(D44,D54,D55),2)</f>
        <v>342</v>
      </c>
    </row>
    <row r="44" spans="1:4" x14ac:dyDescent="0.25">
      <c r="A44" s="13"/>
      <c r="B44" s="13" t="s">
        <v>79</v>
      </c>
      <c r="C44" s="14">
        <f>ROUND(SUM(C45:C53),2)</f>
        <v>720</v>
      </c>
      <c r="D44" s="14">
        <f>ROUND(SUM(D45:D53),2)</f>
        <v>342</v>
      </c>
    </row>
    <row r="45" spans="1:4" ht="22.5" x14ac:dyDescent="0.25">
      <c r="A45" s="13" t="s">
        <v>80</v>
      </c>
      <c r="B45" s="13" t="s">
        <v>81</v>
      </c>
      <c r="C45" s="15">
        <v>1634</v>
      </c>
      <c r="D45" s="15">
        <v>885</v>
      </c>
    </row>
    <row r="46" spans="1:4" x14ac:dyDescent="0.25">
      <c r="A46" s="13"/>
      <c r="B46" s="13" t="s">
        <v>82</v>
      </c>
      <c r="C46" s="15"/>
      <c r="D46" s="15"/>
    </row>
    <row r="47" spans="1:4" ht="22.5" x14ac:dyDescent="0.25">
      <c r="A47" s="13" t="s">
        <v>83</v>
      </c>
      <c r="B47" s="13" t="s">
        <v>84</v>
      </c>
      <c r="C47" s="15"/>
      <c r="D47" s="15"/>
    </row>
    <row r="48" spans="1:4" x14ac:dyDescent="0.25">
      <c r="A48" s="13" t="s">
        <v>85</v>
      </c>
      <c r="B48" s="13" t="s">
        <v>86</v>
      </c>
      <c r="C48" s="15"/>
      <c r="D48" s="15"/>
    </row>
    <row r="49" spans="1:4" x14ac:dyDescent="0.25">
      <c r="A49" s="13" t="s">
        <v>87</v>
      </c>
      <c r="B49" s="13" t="s">
        <v>88</v>
      </c>
      <c r="C49" s="15">
        <v>-543</v>
      </c>
      <c r="D49" s="15"/>
    </row>
    <row r="50" spans="1:4" x14ac:dyDescent="0.25">
      <c r="A50" s="13"/>
      <c r="B50" s="13" t="s">
        <v>89</v>
      </c>
      <c r="C50" s="15"/>
      <c r="D50" s="15"/>
    </row>
    <row r="51" spans="1:4" x14ac:dyDescent="0.25">
      <c r="A51" s="13"/>
      <c r="B51" s="13" t="s">
        <v>90</v>
      </c>
      <c r="C51" s="15">
        <v>-371</v>
      </c>
      <c r="D51" s="15">
        <v>-543</v>
      </c>
    </row>
    <row r="52" spans="1:4" x14ac:dyDescent="0.25">
      <c r="A52" s="13" t="s">
        <v>91</v>
      </c>
      <c r="B52" s="13" t="s">
        <v>92</v>
      </c>
      <c r="C52" s="15"/>
      <c r="D52" s="15"/>
    </row>
    <row r="53" spans="1:4" x14ac:dyDescent="0.25">
      <c r="A53" s="13"/>
      <c r="B53" s="13" t="s">
        <v>93</v>
      </c>
      <c r="C53" s="15"/>
      <c r="D53" s="15"/>
    </row>
    <row r="54" spans="1:4" x14ac:dyDescent="0.25">
      <c r="A54" s="13" t="s">
        <v>94</v>
      </c>
      <c r="B54" s="13" t="s">
        <v>95</v>
      </c>
      <c r="C54" s="15"/>
      <c r="D54" s="15"/>
    </row>
    <row r="55" spans="1:4" x14ac:dyDescent="0.25">
      <c r="A55" s="13" t="s">
        <v>96</v>
      </c>
      <c r="B55" s="13" t="s">
        <v>97</v>
      </c>
      <c r="C55" s="15"/>
      <c r="D55" s="15"/>
    </row>
    <row r="56" spans="1:4" x14ac:dyDescent="0.25">
      <c r="A56" s="11"/>
      <c r="B56" s="11" t="s">
        <v>98</v>
      </c>
      <c r="C56" s="12">
        <f>ROUND(SUM(C57,C61,C66,C67,C68,C69,C70),2)</f>
        <v>0</v>
      </c>
      <c r="D56" s="12">
        <f>ROUND(SUM(D57,D61,D66,D67,D68,D69,D70),2)</f>
        <v>0</v>
      </c>
    </row>
    <row r="57" spans="1:4" x14ac:dyDescent="0.25">
      <c r="A57" s="13"/>
      <c r="B57" s="13" t="s">
        <v>99</v>
      </c>
      <c r="C57" s="14">
        <f>ROUND(SUM(C58:C60),2)</f>
        <v>0</v>
      </c>
      <c r="D57" s="14">
        <f>ROUND(SUM(D58:D60),2)</f>
        <v>0</v>
      </c>
    </row>
    <row r="58" spans="1:4" x14ac:dyDescent="0.25">
      <c r="A58" s="13"/>
      <c r="B58" s="13" t="s">
        <v>100</v>
      </c>
      <c r="C58" s="15"/>
      <c r="D58" s="15"/>
    </row>
    <row r="59" spans="1:4" x14ac:dyDescent="0.25">
      <c r="A59" s="13"/>
      <c r="B59" s="13" t="s">
        <v>101</v>
      </c>
      <c r="C59" s="15"/>
      <c r="D59" s="15"/>
    </row>
    <row r="60" spans="1:4" x14ac:dyDescent="0.25">
      <c r="A60" s="13" t="s">
        <v>102</v>
      </c>
      <c r="B60" s="13" t="s">
        <v>103</v>
      </c>
      <c r="C60" s="15"/>
      <c r="D60" s="15"/>
    </row>
    <row r="61" spans="1:4" x14ac:dyDescent="0.25">
      <c r="A61" s="13"/>
      <c r="B61" s="13" t="s">
        <v>104</v>
      </c>
      <c r="C61" s="14">
        <f>ROUND(SUM(C62:C65),2)</f>
        <v>0</v>
      </c>
      <c r="D61" s="14">
        <f>ROUND(SUM(D62:D65),2)</f>
        <v>0</v>
      </c>
    </row>
    <row r="62" spans="1:4" x14ac:dyDescent="0.25">
      <c r="A62" s="13" t="s">
        <v>105</v>
      </c>
      <c r="B62" s="13" t="s">
        <v>106</v>
      </c>
      <c r="C62" s="15"/>
      <c r="D62" s="15"/>
    </row>
    <row r="63" spans="1:4" x14ac:dyDescent="0.25">
      <c r="A63" s="13" t="s">
        <v>107</v>
      </c>
      <c r="B63" s="13" t="s">
        <v>108</v>
      </c>
      <c r="C63" s="15"/>
      <c r="D63" s="15"/>
    </row>
    <row r="64" spans="1:4" x14ac:dyDescent="0.25">
      <c r="A64" s="13" t="s">
        <v>109</v>
      </c>
      <c r="B64" s="13" t="s">
        <v>110</v>
      </c>
      <c r="C64" s="15"/>
      <c r="D64" s="15"/>
    </row>
    <row r="65" spans="1:4" ht="22.5" x14ac:dyDescent="0.25">
      <c r="A65" s="13" t="s">
        <v>111</v>
      </c>
      <c r="B65" s="13" t="s">
        <v>112</v>
      </c>
      <c r="C65" s="15"/>
      <c r="D65" s="15"/>
    </row>
    <row r="66" spans="1:4" ht="22.5" x14ac:dyDescent="0.25">
      <c r="A66" s="13" t="s">
        <v>113</v>
      </c>
      <c r="B66" s="13" t="s">
        <v>114</v>
      </c>
      <c r="C66" s="15"/>
      <c r="D66" s="15"/>
    </row>
    <row r="67" spans="1:4" x14ac:dyDescent="0.25">
      <c r="A67" s="13" t="s">
        <v>115</v>
      </c>
      <c r="B67" s="13" t="s">
        <v>116</v>
      </c>
      <c r="C67" s="15"/>
      <c r="D67" s="15"/>
    </row>
    <row r="68" spans="1:4" x14ac:dyDescent="0.25">
      <c r="A68" s="13" t="s">
        <v>117</v>
      </c>
      <c r="B68" s="13" t="s">
        <v>118</v>
      </c>
      <c r="C68" s="15"/>
      <c r="D68" s="15"/>
    </row>
    <row r="69" spans="1:4" x14ac:dyDescent="0.25">
      <c r="A69" s="13" t="s">
        <v>119</v>
      </c>
      <c r="B69" s="13" t="s">
        <v>120</v>
      </c>
      <c r="C69" s="15"/>
      <c r="D69" s="15"/>
    </row>
    <row r="70" spans="1:4" x14ac:dyDescent="0.25">
      <c r="A70" s="13" t="s">
        <v>121</v>
      </c>
      <c r="B70" s="13" t="s">
        <v>122</v>
      </c>
      <c r="C70" s="15"/>
      <c r="D70" s="15"/>
    </row>
    <row r="71" spans="1:4" x14ac:dyDescent="0.25">
      <c r="A71" s="11"/>
      <c r="B71" s="11" t="s">
        <v>123</v>
      </c>
      <c r="C71" s="12">
        <f>ROUND(SUM(C72,C73,C77,C82,C83,C86,C87),2)</f>
        <v>32</v>
      </c>
      <c r="D71" s="12">
        <f>ROUND(SUM(D72,D73,D77,D82,D83,D86,D87),2)</f>
        <v>12</v>
      </c>
    </row>
    <row r="72" spans="1:4" x14ac:dyDescent="0.25">
      <c r="A72" s="13" t="s">
        <v>124</v>
      </c>
      <c r="B72" s="13" t="s">
        <v>125</v>
      </c>
      <c r="C72" s="15"/>
      <c r="D72" s="15"/>
    </row>
    <row r="73" spans="1:4" x14ac:dyDescent="0.25">
      <c r="A73" s="13"/>
      <c r="B73" s="13" t="s">
        <v>126</v>
      </c>
      <c r="C73" s="14">
        <f>ROUND(SUM(C74:C76),2)</f>
        <v>0</v>
      </c>
      <c r="D73" s="14">
        <f>ROUND(SUM(D74:D76),2)</f>
        <v>0</v>
      </c>
    </row>
    <row r="74" spans="1:4" x14ac:dyDescent="0.25">
      <c r="A74" s="13"/>
      <c r="B74" s="13" t="s">
        <v>100</v>
      </c>
      <c r="C74" s="15"/>
      <c r="D74" s="15"/>
    </row>
    <row r="75" spans="1:4" x14ac:dyDescent="0.25">
      <c r="A75" s="13"/>
      <c r="B75" s="13" t="s">
        <v>101</v>
      </c>
      <c r="C75" s="15"/>
      <c r="D75" s="15"/>
    </row>
    <row r="76" spans="1:4" x14ac:dyDescent="0.25">
      <c r="A76" s="13" t="s">
        <v>127</v>
      </c>
      <c r="B76" s="13" t="s">
        <v>103</v>
      </c>
      <c r="C76" s="15"/>
      <c r="D76" s="15"/>
    </row>
    <row r="77" spans="1:4" x14ac:dyDescent="0.25">
      <c r="A77" s="13"/>
      <c r="B77" s="13" t="s">
        <v>128</v>
      </c>
      <c r="C77" s="14">
        <f>ROUND(SUM(C78:C81),2)</f>
        <v>0</v>
      </c>
      <c r="D77" s="14">
        <f>ROUND(SUM(D78:D81),2)</f>
        <v>0</v>
      </c>
    </row>
    <row r="78" spans="1:4" x14ac:dyDescent="0.25">
      <c r="A78" s="13" t="s">
        <v>129</v>
      </c>
      <c r="B78" s="13" t="s">
        <v>106</v>
      </c>
      <c r="C78" s="15"/>
      <c r="D78" s="15"/>
    </row>
    <row r="79" spans="1:4" x14ac:dyDescent="0.25">
      <c r="A79" s="13" t="s">
        <v>130</v>
      </c>
      <c r="B79" s="13" t="s">
        <v>108</v>
      </c>
      <c r="C79" s="15"/>
      <c r="D79" s="15"/>
    </row>
    <row r="80" spans="1:4" x14ac:dyDescent="0.25">
      <c r="A80" s="13" t="s">
        <v>131</v>
      </c>
      <c r="B80" s="13" t="s">
        <v>110</v>
      </c>
      <c r="C80" s="15"/>
      <c r="D80" s="15"/>
    </row>
    <row r="81" spans="1:4" ht="45" x14ac:dyDescent="0.25">
      <c r="A81" s="13" t="s">
        <v>132</v>
      </c>
      <c r="B81" s="13" t="s">
        <v>133</v>
      </c>
      <c r="C81" s="15"/>
      <c r="D81" s="15"/>
    </row>
    <row r="82" spans="1:4" ht="22.5" x14ac:dyDescent="0.25">
      <c r="A82" s="13" t="s">
        <v>134</v>
      </c>
      <c r="B82" s="13" t="s">
        <v>135</v>
      </c>
      <c r="C82" s="15"/>
      <c r="D82" s="15"/>
    </row>
    <row r="83" spans="1:4" x14ac:dyDescent="0.25">
      <c r="A83" s="13"/>
      <c r="B83" s="13" t="s">
        <v>136</v>
      </c>
      <c r="C83" s="14">
        <f>ROUND(SUM(C84:C85),2)</f>
        <v>32</v>
      </c>
      <c r="D83" s="14">
        <f>ROUND(SUM(D84:D85),2)</f>
        <v>12</v>
      </c>
    </row>
    <row r="84" spans="1:4" x14ac:dyDescent="0.25">
      <c r="A84" s="13" t="s">
        <v>137</v>
      </c>
      <c r="B84" s="13" t="s">
        <v>138</v>
      </c>
      <c r="C84" s="15"/>
      <c r="D84" s="15"/>
    </row>
    <row r="85" spans="1:4" x14ac:dyDescent="0.25">
      <c r="A85" s="13" t="s">
        <v>139</v>
      </c>
      <c r="B85" s="13" t="s">
        <v>140</v>
      </c>
      <c r="C85" s="15">
        <v>32</v>
      </c>
      <c r="D85" s="15">
        <v>12</v>
      </c>
    </row>
    <row r="86" spans="1:4" x14ac:dyDescent="0.25">
      <c r="A86" s="13" t="s">
        <v>141</v>
      </c>
      <c r="B86" s="13" t="s">
        <v>142</v>
      </c>
      <c r="C86" s="15"/>
      <c r="D86" s="15"/>
    </row>
    <row r="87" spans="1:4" x14ac:dyDescent="0.25">
      <c r="A87" s="19" t="s">
        <v>143</v>
      </c>
      <c r="B87" s="19" t="s">
        <v>144</v>
      </c>
      <c r="C87" s="15"/>
      <c r="D87" s="15"/>
    </row>
    <row r="88" spans="1:4" x14ac:dyDescent="0.25">
      <c r="A88" s="20"/>
      <c r="B88" s="21" t="s">
        <v>145</v>
      </c>
      <c r="C88" s="22">
        <f>ROUND(SUM(C71,C56,C43),2)</f>
        <v>752</v>
      </c>
      <c r="D88" s="22">
        <f>ROUND(SUM(D71,D56,D43),2)</f>
        <v>354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4">
        <v>45747</v>
      </c>
      <c r="D3" s="34">
        <v>45657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3135</v>
      </c>
      <c r="D4" s="23">
        <f>SUM(D5:D11)</f>
        <v>3157</v>
      </c>
    </row>
    <row r="5" spans="1:4" ht="34.5" thickBot="1" x14ac:dyDescent="0.3">
      <c r="A5" s="27" t="s">
        <v>180</v>
      </c>
      <c r="B5" s="27" t="s">
        <v>28</v>
      </c>
      <c r="C5" s="28">
        <v>23</v>
      </c>
      <c r="D5" s="28">
        <v>23</v>
      </c>
    </row>
    <row r="6" spans="1:4" ht="45.75" thickBot="1" x14ac:dyDescent="0.3">
      <c r="A6" s="27" t="s">
        <v>181</v>
      </c>
      <c r="B6" s="27" t="s">
        <v>36</v>
      </c>
      <c r="C6" s="28">
        <v>2562</v>
      </c>
      <c r="D6" s="28">
        <v>2585</v>
      </c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>
        <v>5</v>
      </c>
      <c r="D8" s="28">
        <v>5</v>
      </c>
    </row>
    <row r="9" spans="1:4" ht="35.25" customHeight="1" thickBot="1" x14ac:dyDescent="0.3">
      <c r="A9" s="27" t="s">
        <v>47</v>
      </c>
      <c r="B9" s="27" t="s">
        <v>48</v>
      </c>
      <c r="C9" s="28">
        <v>2</v>
      </c>
      <c r="D9" s="28">
        <v>1</v>
      </c>
    </row>
    <row r="10" spans="1:4" ht="15.75" thickBot="1" x14ac:dyDescent="0.3">
      <c r="A10" s="27"/>
      <c r="B10" s="27" t="s">
        <v>49</v>
      </c>
      <c r="C10" s="28">
        <v>543</v>
      </c>
      <c r="D10" s="28">
        <v>543</v>
      </c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3577</v>
      </c>
      <c r="D12" s="23">
        <f>SUM(D13:D15,D19:D22)</f>
        <v>4553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/>
      <c r="D14" s="28"/>
    </row>
    <row r="15" spans="1:4" ht="15.75" thickBot="1" x14ac:dyDescent="0.3">
      <c r="A15" s="27"/>
      <c r="B15" s="27" t="s">
        <v>64</v>
      </c>
      <c r="C15" s="28">
        <f>SUM(C16:C18)</f>
        <v>672</v>
      </c>
      <c r="D15" s="28">
        <f>SUM(D16:D18)</f>
        <v>683</v>
      </c>
    </row>
    <row r="16" spans="1:4" ht="24" customHeight="1" thickBot="1" x14ac:dyDescent="0.3">
      <c r="A16" s="27" t="s">
        <v>152</v>
      </c>
      <c r="B16" s="27" t="s">
        <v>153</v>
      </c>
      <c r="C16" s="28">
        <v>672</v>
      </c>
      <c r="D16" s="28">
        <v>683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/>
      <c r="D18" s="28"/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/>
      <c r="D20" s="28"/>
    </row>
    <row r="21" spans="1:4" ht="15.75" thickBot="1" x14ac:dyDescent="0.3">
      <c r="A21" s="27" t="s">
        <v>74</v>
      </c>
      <c r="B21" s="27" t="s">
        <v>75</v>
      </c>
      <c r="C21" s="28">
        <v>0</v>
      </c>
      <c r="D21" s="28">
        <v>3</v>
      </c>
    </row>
    <row r="22" spans="1:4" ht="15.75" thickBot="1" x14ac:dyDescent="0.3">
      <c r="A22" s="27"/>
      <c r="B22" s="27" t="s">
        <v>76</v>
      </c>
      <c r="C22" s="28">
        <v>2905</v>
      </c>
      <c r="D22" s="28">
        <v>3867</v>
      </c>
    </row>
    <row r="23" spans="1:4" ht="25.5" customHeight="1" thickBot="1" x14ac:dyDescent="0.3">
      <c r="A23" s="33"/>
      <c r="B23" s="33" t="s">
        <v>77</v>
      </c>
      <c r="C23" s="24">
        <f>C4+C12</f>
        <v>6712</v>
      </c>
      <c r="D23" s="24">
        <f>D4+D12</f>
        <v>7710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6468</v>
      </c>
      <c r="D24" s="23">
        <f>D25+D35+D36</f>
        <v>6464</v>
      </c>
    </row>
    <row r="25" spans="1:4" ht="15.75" thickBot="1" x14ac:dyDescent="0.3">
      <c r="A25" s="27"/>
      <c r="B25" s="27" t="s">
        <v>79</v>
      </c>
      <c r="C25" s="28">
        <f>SUM(C26:C34)</f>
        <v>6436</v>
      </c>
      <c r="D25" s="28">
        <f>SUM(D26:D34)</f>
        <v>6432</v>
      </c>
    </row>
    <row r="26" spans="1:4" ht="15.75" thickBot="1" x14ac:dyDescent="0.3">
      <c r="A26" s="27" t="s">
        <v>157</v>
      </c>
      <c r="B26" s="27" t="s">
        <v>158</v>
      </c>
      <c r="C26" s="28">
        <v>6625</v>
      </c>
      <c r="D26" s="28">
        <v>6625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-110</v>
      </c>
      <c r="D28" s="28">
        <v>-110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-83</v>
      </c>
      <c r="D30" s="28"/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4</v>
      </c>
      <c r="D32" s="28">
        <v>-83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>
        <v>32</v>
      </c>
      <c r="D36" s="28">
        <v>32</v>
      </c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47</v>
      </c>
      <c r="D37" s="23">
        <f>SUM(D38:D39,D44:D48)</f>
        <v>47</v>
      </c>
    </row>
    <row r="38" spans="1:4" ht="15.75" thickBot="1" x14ac:dyDescent="0.3">
      <c r="A38" s="27" t="s">
        <v>102</v>
      </c>
      <c r="B38" s="27" t="s">
        <v>99</v>
      </c>
      <c r="C38" s="28"/>
      <c r="D38" s="28"/>
    </row>
    <row r="39" spans="1:4" ht="15.75" thickBot="1" x14ac:dyDescent="0.3">
      <c r="A39" s="27"/>
      <c r="B39" s="27" t="s">
        <v>104</v>
      </c>
      <c r="C39" s="28">
        <f>SUM(C40:C43)</f>
        <v>37</v>
      </c>
      <c r="D39" s="28">
        <f>SUM(D40:D43)</f>
        <v>37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>
        <v>37</v>
      </c>
      <c r="D43" s="28">
        <v>37</v>
      </c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>
        <v>10</v>
      </c>
      <c r="D45" s="28">
        <v>10</v>
      </c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197</v>
      </c>
      <c r="D49" s="23">
        <f>SUM(D50:D52,D57:D58,D61:D62)</f>
        <v>1199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/>
      <c r="D51" s="28"/>
    </row>
    <row r="52" spans="1:4" ht="15.75" thickBot="1" x14ac:dyDescent="0.3">
      <c r="A52" s="27"/>
      <c r="B52" s="27" t="s">
        <v>128</v>
      </c>
      <c r="C52" s="28">
        <f>SUM(C53:C56)</f>
        <v>3</v>
      </c>
      <c r="D52" s="28">
        <f>SUM(D53:D56)</f>
        <v>3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3</v>
      </c>
      <c r="D56" s="28">
        <v>3</v>
      </c>
    </row>
    <row r="57" spans="1:4" ht="31.5" customHeight="1" thickBot="1" x14ac:dyDescent="0.3">
      <c r="A57" s="27" t="s">
        <v>134</v>
      </c>
      <c r="B57" s="27" t="s">
        <v>135</v>
      </c>
      <c r="C57" s="28"/>
      <c r="D57" s="28"/>
    </row>
    <row r="58" spans="1:4" ht="15.75" thickBot="1" x14ac:dyDescent="0.3">
      <c r="A58" s="27"/>
      <c r="B58" s="27" t="s">
        <v>136</v>
      </c>
      <c r="C58" s="28">
        <f>SUM(C59:C60)</f>
        <v>194</v>
      </c>
      <c r="D58" s="28">
        <f>SUM(D59:D60)</f>
        <v>1196</v>
      </c>
    </row>
    <row r="59" spans="1:4" ht="15.75" thickBot="1" x14ac:dyDescent="0.3">
      <c r="A59" s="27" t="s">
        <v>137</v>
      </c>
      <c r="B59" s="27" t="s">
        <v>177</v>
      </c>
      <c r="C59" s="28"/>
      <c r="D59" s="28"/>
    </row>
    <row r="60" spans="1:4" ht="15.75" thickBot="1" x14ac:dyDescent="0.3">
      <c r="A60" s="27" t="s">
        <v>139</v>
      </c>
      <c r="B60" s="27" t="s">
        <v>178</v>
      </c>
      <c r="C60" s="28">
        <v>194</v>
      </c>
      <c r="D60" s="28">
        <v>1196</v>
      </c>
    </row>
    <row r="61" spans="1:4" ht="15.75" thickBot="1" x14ac:dyDescent="0.3">
      <c r="A61" s="27" t="s">
        <v>141</v>
      </c>
      <c r="B61" s="27" t="s">
        <v>142</v>
      </c>
      <c r="C61" s="28"/>
      <c r="D61" s="28"/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6712</v>
      </c>
      <c r="D63" s="24">
        <f>D24+D37+D49</f>
        <v>7710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4736.1400000000003</v>
      </c>
      <c r="D7" s="12">
        <f>ROUND(SUM(D8,D13,D17,D20,D21,D22,D23),2)</f>
        <v>4893.95</v>
      </c>
    </row>
    <row r="8" spans="1:4" x14ac:dyDescent="0.25">
      <c r="A8" s="13"/>
      <c r="B8" s="13" t="s">
        <v>28</v>
      </c>
      <c r="C8" s="14">
        <f>SUM(C9:C12)</f>
        <v>0</v>
      </c>
      <c r="D8" s="14">
        <f>SUM(D9:D12)</f>
        <v>0</v>
      </c>
    </row>
    <row r="9" spans="1:4" x14ac:dyDescent="0.25">
      <c r="A9" s="13" t="s">
        <v>29</v>
      </c>
      <c r="B9" s="13" t="s">
        <v>30</v>
      </c>
      <c r="C9" s="15">
        <v>0</v>
      </c>
      <c r="D9" s="15">
        <v>0</v>
      </c>
    </row>
    <row r="10" spans="1:4" x14ac:dyDescent="0.25">
      <c r="A10" s="13" t="s">
        <v>31</v>
      </c>
      <c r="B10" s="13" t="s">
        <v>32</v>
      </c>
      <c r="C10" s="15">
        <v>0</v>
      </c>
      <c r="D10" s="15">
        <v>0</v>
      </c>
    </row>
    <row r="11" spans="1:4" x14ac:dyDescent="0.25">
      <c r="A11" s="13"/>
      <c r="B11" s="13" t="s">
        <v>33</v>
      </c>
      <c r="C11" s="15">
        <v>0</v>
      </c>
      <c r="D11" s="15">
        <v>0</v>
      </c>
    </row>
    <row r="12" spans="1:4" ht="22.5" x14ac:dyDescent="0.25">
      <c r="A12" s="13" t="s">
        <v>34</v>
      </c>
      <c r="B12" s="13" t="s">
        <v>35</v>
      </c>
      <c r="C12" s="15">
        <v>0</v>
      </c>
      <c r="D12" s="15">
        <v>0</v>
      </c>
    </row>
    <row r="13" spans="1:4" x14ac:dyDescent="0.25">
      <c r="A13" s="13"/>
      <c r="B13" s="13" t="s">
        <v>36</v>
      </c>
      <c r="C13" s="14">
        <f>SUM(C14:C16)</f>
        <v>1575.1499999999999</v>
      </c>
      <c r="D13" s="14">
        <f>SUM(D14:D16)</f>
        <v>1590.57</v>
      </c>
    </row>
    <row r="14" spans="1:4" x14ac:dyDescent="0.25">
      <c r="A14" s="13" t="s">
        <v>37</v>
      </c>
      <c r="B14" s="13" t="s">
        <v>38</v>
      </c>
      <c r="C14" s="15">
        <v>1095.81</v>
      </c>
      <c r="D14" s="15">
        <v>1095.81</v>
      </c>
    </row>
    <row r="15" spans="1:4" x14ac:dyDescent="0.25">
      <c r="A15" s="13"/>
      <c r="B15" s="13" t="s">
        <v>33</v>
      </c>
      <c r="C15" s="15">
        <v>0</v>
      </c>
      <c r="D15" s="15">
        <v>0</v>
      </c>
    </row>
    <row r="16" spans="1:4" ht="45" x14ac:dyDescent="0.25">
      <c r="A16" s="13" t="s">
        <v>39</v>
      </c>
      <c r="B16" s="13" t="s">
        <v>40</v>
      </c>
      <c r="C16" s="15">
        <v>479.34</v>
      </c>
      <c r="D16" s="15">
        <v>494.76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>
        <v>0</v>
      </c>
      <c r="D18" s="15">
        <v>0</v>
      </c>
    </row>
    <row r="19" spans="1:4" x14ac:dyDescent="0.25">
      <c r="A19" s="13" t="s">
        <v>43</v>
      </c>
      <c r="B19" s="13" t="s">
        <v>44</v>
      </c>
      <c r="C19" s="15">
        <v>0</v>
      </c>
      <c r="D19" s="15">
        <v>0</v>
      </c>
    </row>
    <row r="20" spans="1:4" ht="33.75" x14ac:dyDescent="0.25">
      <c r="A20" s="13" t="s">
        <v>45</v>
      </c>
      <c r="B20" s="13" t="s">
        <v>46</v>
      </c>
      <c r="C20" s="15">
        <v>0</v>
      </c>
      <c r="D20" s="15">
        <v>0</v>
      </c>
    </row>
    <row r="21" spans="1:4" ht="33.75" x14ac:dyDescent="0.25">
      <c r="A21" s="13" t="s">
        <v>47</v>
      </c>
      <c r="B21" s="13" t="s">
        <v>48</v>
      </c>
      <c r="C21" s="15">
        <v>3160.99</v>
      </c>
      <c r="D21" s="15">
        <v>3303.38</v>
      </c>
    </row>
    <row r="22" spans="1:4" x14ac:dyDescent="0.25">
      <c r="A22" s="13"/>
      <c r="B22" s="13" t="s">
        <v>49</v>
      </c>
      <c r="C22" s="15">
        <v>0</v>
      </c>
      <c r="D22" s="15">
        <v>0</v>
      </c>
    </row>
    <row r="23" spans="1:4" x14ac:dyDescent="0.25">
      <c r="A23" s="13" t="s">
        <v>50</v>
      </c>
      <c r="B23" s="13" t="s">
        <v>51</v>
      </c>
      <c r="C23" s="15">
        <v>0</v>
      </c>
      <c r="D23" s="15">
        <v>0</v>
      </c>
    </row>
    <row r="24" spans="1:4" x14ac:dyDescent="0.25">
      <c r="A24" s="11"/>
      <c r="B24" s="11" t="s">
        <v>52</v>
      </c>
      <c r="C24" s="12">
        <f>ROUND(SUM(C25,C31,C34,C38,C39,C40,C41),2)</f>
        <v>1663.91</v>
      </c>
      <c r="D24" s="12">
        <f>ROUND(SUM(D25,D31,D34,D38,D39,D40,D41),2)</f>
        <v>4810.1099999999997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>
        <v>0</v>
      </c>
      <c r="D26" s="15">
        <v>0</v>
      </c>
    </row>
    <row r="27" spans="1:4" x14ac:dyDescent="0.25">
      <c r="A27" s="13" t="s">
        <v>55</v>
      </c>
      <c r="B27" s="13" t="s">
        <v>38</v>
      </c>
      <c r="C27" s="15">
        <v>0</v>
      </c>
      <c r="D27" s="15">
        <v>0</v>
      </c>
    </row>
    <row r="28" spans="1:4" x14ac:dyDescent="0.25">
      <c r="A28" s="13" t="s">
        <v>55</v>
      </c>
      <c r="B28" s="13" t="s">
        <v>56</v>
      </c>
      <c r="C28" s="15">
        <v>0</v>
      </c>
      <c r="D28" s="15">
        <v>0</v>
      </c>
    </row>
    <row r="29" spans="1:4" x14ac:dyDescent="0.25">
      <c r="A29" s="13" t="s">
        <v>57</v>
      </c>
      <c r="B29" s="13" t="s">
        <v>58</v>
      </c>
      <c r="C29" s="15">
        <v>0</v>
      </c>
      <c r="D29" s="15">
        <v>0</v>
      </c>
    </row>
    <row r="30" spans="1:4" x14ac:dyDescent="0.25">
      <c r="A30" s="13" t="s">
        <v>59</v>
      </c>
      <c r="B30" s="13" t="s">
        <v>60</v>
      </c>
      <c r="C30" s="15">
        <v>0</v>
      </c>
      <c r="D30" s="15">
        <v>0</v>
      </c>
    </row>
    <row r="31" spans="1:4" x14ac:dyDescent="0.25">
      <c r="A31" s="13"/>
      <c r="B31" s="13" t="s">
        <v>61</v>
      </c>
      <c r="C31" s="14">
        <f>SUM(C32:C33)</f>
        <v>0</v>
      </c>
      <c r="D31" s="14">
        <f>SUM(D32:D33)</f>
        <v>0</v>
      </c>
    </row>
    <row r="32" spans="1:4" x14ac:dyDescent="0.25">
      <c r="A32" s="13" t="s">
        <v>62</v>
      </c>
      <c r="B32" s="13" t="s">
        <v>63</v>
      </c>
      <c r="C32" s="15">
        <v>0</v>
      </c>
      <c r="D32" s="15">
        <v>0</v>
      </c>
    </row>
    <row r="33" spans="1:4" x14ac:dyDescent="0.25">
      <c r="A33" s="13"/>
      <c r="B33" s="13" t="s">
        <v>33</v>
      </c>
      <c r="C33" s="15">
        <v>0</v>
      </c>
      <c r="D33" s="15">
        <v>0</v>
      </c>
    </row>
    <row r="34" spans="1:4" x14ac:dyDescent="0.25">
      <c r="A34" s="13"/>
      <c r="B34" s="13" t="s">
        <v>64</v>
      </c>
      <c r="C34" s="14">
        <f>SUM(C35:C37)</f>
        <v>3.54</v>
      </c>
      <c r="D34" s="14">
        <f>SUM(D35:D37)</f>
        <v>3.99</v>
      </c>
    </row>
    <row r="35" spans="1:4" ht="22.5" x14ac:dyDescent="0.25">
      <c r="A35" s="13" t="s">
        <v>65</v>
      </c>
      <c r="B35" s="13" t="s">
        <v>66</v>
      </c>
      <c r="C35" s="15">
        <v>0</v>
      </c>
      <c r="D35" s="15">
        <v>0</v>
      </c>
    </row>
    <row r="36" spans="1:4" x14ac:dyDescent="0.25">
      <c r="A36" s="13"/>
      <c r="B36" s="13" t="s">
        <v>67</v>
      </c>
      <c r="C36" s="15">
        <v>0</v>
      </c>
      <c r="D36" s="15">
        <v>0</v>
      </c>
    </row>
    <row r="37" spans="1:4" x14ac:dyDescent="0.25">
      <c r="A37" s="13" t="s">
        <v>68</v>
      </c>
      <c r="B37" s="13" t="s">
        <v>69</v>
      </c>
      <c r="C37" s="15">
        <v>3.54</v>
      </c>
      <c r="D37" s="15">
        <v>3.99</v>
      </c>
    </row>
    <row r="38" spans="1:4" ht="45" x14ac:dyDescent="0.25">
      <c r="A38" s="13" t="s">
        <v>70</v>
      </c>
      <c r="B38" s="13" t="s">
        <v>71</v>
      </c>
      <c r="C38" s="15">
        <v>0</v>
      </c>
      <c r="D38" s="15">
        <v>0</v>
      </c>
    </row>
    <row r="39" spans="1:4" ht="45" x14ac:dyDescent="0.25">
      <c r="A39" s="13" t="s">
        <v>72</v>
      </c>
      <c r="B39" s="13" t="s">
        <v>73</v>
      </c>
      <c r="C39" s="15">
        <v>0.15</v>
      </c>
      <c r="D39" s="15">
        <v>0.15</v>
      </c>
    </row>
    <row r="40" spans="1:4" x14ac:dyDescent="0.25">
      <c r="A40" s="13" t="s">
        <v>74</v>
      </c>
      <c r="B40" s="13" t="s">
        <v>75</v>
      </c>
      <c r="C40" s="15">
        <v>0</v>
      </c>
      <c r="D40" s="15">
        <v>0</v>
      </c>
    </row>
    <row r="41" spans="1:4" x14ac:dyDescent="0.25">
      <c r="A41" s="13"/>
      <c r="B41" s="13" t="s">
        <v>76</v>
      </c>
      <c r="C41" s="15">
        <v>1660.22</v>
      </c>
      <c r="D41" s="15">
        <v>4805.97</v>
      </c>
    </row>
    <row r="42" spans="1:4" x14ac:dyDescent="0.25">
      <c r="A42" s="16"/>
      <c r="B42" s="17" t="s">
        <v>77</v>
      </c>
      <c r="C42" s="18">
        <f>ROUND(SUM(C7,C24),2)</f>
        <v>6400.05</v>
      </c>
      <c r="D42" s="18">
        <f>ROUND(SUM(D7,D24),2)</f>
        <v>9704.06</v>
      </c>
    </row>
    <row r="43" spans="1:4" x14ac:dyDescent="0.25">
      <c r="A43" s="11"/>
      <c r="B43" s="11" t="s">
        <v>78</v>
      </c>
      <c r="C43" s="12">
        <f>ROUND(SUM(C44,C54,C55),2)</f>
        <v>6057.7</v>
      </c>
      <c r="D43" s="12">
        <f>ROUND(SUM(D44,D54,D55),2)</f>
        <v>8429.07</v>
      </c>
    </row>
    <row r="44" spans="1:4" x14ac:dyDescent="0.25">
      <c r="A44" s="13"/>
      <c r="B44" s="13" t="s">
        <v>79</v>
      </c>
      <c r="C44" s="14">
        <f>ROUND(SUM(C45:C53),2)</f>
        <v>6028.69</v>
      </c>
      <c r="D44" s="14">
        <f>ROUND(SUM(D45:D53),2)</f>
        <v>8400.06</v>
      </c>
    </row>
    <row r="45" spans="1:4" ht="22.5" x14ac:dyDescent="0.25">
      <c r="A45" s="13" t="s">
        <v>80</v>
      </c>
      <c r="B45" s="13" t="s">
        <v>81</v>
      </c>
      <c r="C45" s="15">
        <v>8400.06</v>
      </c>
      <c r="D45" s="15">
        <v>18567.32</v>
      </c>
    </row>
    <row r="46" spans="1:4" x14ac:dyDescent="0.25">
      <c r="A46" s="13"/>
      <c r="B46" s="13" t="s">
        <v>82</v>
      </c>
      <c r="C46" s="15">
        <v>0</v>
      </c>
      <c r="D46" s="15">
        <v>0</v>
      </c>
    </row>
    <row r="47" spans="1:4" ht="22.5" x14ac:dyDescent="0.25">
      <c r="A47" s="13" t="s">
        <v>83</v>
      </c>
      <c r="B47" s="13" t="s">
        <v>84</v>
      </c>
      <c r="C47" s="15">
        <v>0</v>
      </c>
      <c r="D47" s="15">
        <v>0</v>
      </c>
    </row>
    <row r="48" spans="1:4" x14ac:dyDescent="0.25">
      <c r="A48" s="13" t="s">
        <v>85</v>
      </c>
      <c r="B48" s="13" t="s">
        <v>86</v>
      </c>
      <c r="C48" s="15">
        <v>0</v>
      </c>
      <c r="D48" s="15">
        <v>0</v>
      </c>
    </row>
    <row r="49" spans="1:4" x14ac:dyDescent="0.25">
      <c r="A49" s="13" t="s">
        <v>87</v>
      </c>
      <c r="B49" s="13" t="s">
        <v>88</v>
      </c>
      <c r="C49" s="15">
        <v>0</v>
      </c>
      <c r="D49" s="15">
        <v>0</v>
      </c>
    </row>
    <row r="50" spans="1:4" x14ac:dyDescent="0.25">
      <c r="A50" s="13"/>
      <c r="B50" s="13" t="s">
        <v>89</v>
      </c>
      <c r="C50" s="15">
        <v>0</v>
      </c>
      <c r="D50" s="15">
        <v>0</v>
      </c>
    </row>
    <row r="51" spans="1:4" x14ac:dyDescent="0.25">
      <c r="A51" s="13"/>
      <c r="B51" s="13" t="s">
        <v>90</v>
      </c>
      <c r="C51" s="15">
        <v>-2371.37</v>
      </c>
      <c r="D51" s="15">
        <v>-10167.26</v>
      </c>
    </row>
    <row r="52" spans="1:4" x14ac:dyDescent="0.25">
      <c r="A52" s="13" t="s">
        <v>91</v>
      </c>
      <c r="B52" s="13" t="s">
        <v>92</v>
      </c>
      <c r="C52" s="15">
        <v>0</v>
      </c>
      <c r="D52" s="15">
        <v>0</v>
      </c>
    </row>
    <row r="53" spans="1:4" x14ac:dyDescent="0.25">
      <c r="A53" s="13"/>
      <c r="B53" s="13" t="s">
        <v>93</v>
      </c>
      <c r="C53" s="15">
        <v>0</v>
      </c>
      <c r="D53" s="15">
        <v>0</v>
      </c>
    </row>
    <row r="54" spans="1:4" x14ac:dyDescent="0.25">
      <c r="A54" s="13" t="s">
        <v>94</v>
      </c>
      <c r="B54" s="13" t="s">
        <v>95</v>
      </c>
      <c r="C54" s="15">
        <v>0</v>
      </c>
      <c r="D54" s="15">
        <v>0</v>
      </c>
    </row>
    <row r="55" spans="1:4" x14ac:dyDescent="0.25">
      <c r="A55" s="13" t="s">
        <v>96</v>
      </c>
      <c r="B55" s="13" t="s">
        <v>97</v>
      </c>
      <c r="C55" s="15">
        <v>29.01</v>
      </c>
      <c r="D55" s="15">
        <v>29.01</v>
      </c>
    </row>
    <row r="56" spans="1:4" x14ac:dyDescent="0.25">
      <c r="A56" s="11"/>
      <c r="B56" s="11" t="s">
        <v>98</v>
      </c>
      <c r="C56" s="12">
        <f>ROUND(SUM(C57,C61,C66,C67,C68,C69,C70),2)</f>
        <v>0</v>
      </c>
      <c r="D56" s="12">
        <f>ROUND(SUM(D57,D61,D66,D67,D68,D69,D70),2)</f>
        <v>0</v>
      </c>
    </row>
    <row r="57" spans="1:4" x14ac:dyDescent="0.25">
      <c r="A57" s="13"/>
      <c r="B57" s="13" t="s">
        <v>99</v>
      </c>
      <c r="C57" s="14">
        <f>ROUND(SUM(C58:C60),2)</f>
        <v>0</v>
      </c>
      <c r="D57" s="14">
        <f>ROUND(SUM(D58:D60),2)</f>
        <v>0</v>
      </c>
    </row>
    <row r="58" spans="1:4" x14ac:dyDescent="0.25">
      <c r="A58" s="13"/>
      <c r="B58" s="13" t="s">
        <v>100</v>
      </c>
      <c r="C58" s="15">
        <v>0</v>
      </c>
      <c r="D58" s="15">
        <v>0</v>
      </c>
    </row>
    <row r="59" spans="1:4" x14ac:dyDescent="0.25">
      <c r="A59" s="13"/>
      <c r="B59" s="13" t="s">
        <v>101</v>
      </c>
      <c r="C59" s="15">
        <v>0</v>
      </c>
      <c r="D59" s="15">
        <v>0</v>
      </c>
    </row>
    <row r="60" spans="1:4" x14ac:dyDescent="0.25">
      <c r="A60" s="13" t="s">
        <v>102</v>
      </c>
      <c r="B60" s="13" t="s">
        <v>103</v>
      </c>
      <c r="C60" s="15">
        <v>0</v>
      </c>
      <c r="D60" s="15">
        <v>0</v>
      </c>
    </row>
    <row r="61" spans="1:4" x14ac:dyDescent="0.25">
      <c r="A61" s="13"/>
      <c r="B61" s="13" t="s">
        <v>104</v>
      </c>
      <c r="C61" s="14">
        <f>ROUND(SUM(C62:C65),2)</f>
        <v>0</v>
      </c>
      <c r="D61" s="14">
        <f>ROUND(SUM(D62:D65),2)</f>
        <v>0</v>
      </c>
    </row>
    <row r="62" spans="1:4" x14ac:dyDescent="0.25">
      <c r="A62" s="13" t="s">
        <v>105</v>
      </c>
      <c r="B62" s="13" t="s">
        <v>106</v>
      </c>
      <c r="C62" s="15">
        <v>0</v>
      </c>
      <c r="D62" s="15">
        <v>0</v>
      </c>
    </row>
    <row r="63" spans="1:4" x14ac:dyDescent="0.25">
      <c r="A63" s="13" t="s">
        <v>107</v>
      </c>
      <c r="B63" s="13" t="s">
        <v>108</v>
      </c>
      <c r="C63" s="15">
        <v>0</v>
      </c>
      <c r="D63" s="15">
        <v>0</v>
      </c>
    </row>
    <row r="64" spans="1:4" x14ac:dyDescent="0.25">
      <c r="A64" s="13" t="s">
        <v>109</v>
      </c>
      <c r="B64" s="13" t="s">
        <v>110</v>
      </c>
      <c r="C64" s="15">
        <v>0</v>
      </c>
      <c r="D64" s="15">
        <v>0</v>
      </c>
    </row>
    <row r="65" spans="1:4" ht="22.5" x14ac:dyDescent="0.25">
      <c r="A65" s="13" t="s">
        <v>111</v>
      </c>
      <c r="B65" s="13" t="s">
        <v>112</v>
      </c>
      <c r="C65" s="15">
        <v>0</v>
      </c>
      <c r="D65" s="15">
        <v>0</v>
      </c>
    </row>
    <row r="66" spans="1:4" ht="22.5" x14ac:dyDescent="0.25">
      <c r="A66" s="13" t="s">
        <v>113</v>
      </c>
      <c r="B66" s="13" t="s">
        <v>114</v>
      </c>
      <c r="C66" s="15">
        <v>0</v>
      </c>
      <c r="D66" s="15">
        <v>0</v>
      </c>
    </row>
    <row r="67" spans="1:4" x14ac:dyDescent="0.25">
      <c r="A67" s="13" t="s">
        <v>115</v>
      </c>
      <c r="B67" s="13" t="s">
        <v>116</v>
      </c>
      <c r="C67" s="15">
        <v>0</v>
      </c>
      <c r="D67" s="15">
        <v>0</v>
      </c>
    </row>
    <row r="68" spans="1:4" x14ac:dyDescent="0.25">
      <c r="A68" s="13" t="s">
        <v>117</v>
      </c>
      <c r="B68" s="13" t="s">
        <v>118</v>
      </c>
      <c r="C68" s="15">
        <v>0</v>
      </c>
      <c r="D68" s="15">
        <v>0</v>
      </c>
    </row>
    <row r="69" spans="1:4" x14ac:dyDescent="0.25">
      <c r="A69" s="13" t="s">
        <v>119</v>
      </c>
      <c r="B69" s="13" t="s">
        <v>120</v>
      </c>
      <c r="C69" s="15">
        <v>0</v>
      </c>
      <c r="D69" s="15">
        <v>0</v>
      </c>
    </row>
    <row r="70" spans="1:4" x14ac:dyDescent="0.25">
      <c r="A70" s="13" t="s">
        <v>121</v>
      </c>
      <c r="B70" s="13" t="s">
        <v>122</v>
      </c>
      <c r="C70" s="15">
        <v>0</v>
      </c>
      <c r="D70" s="15">
        <v>0</v>
      </c>
    </row>
    <row r="71" spans="1:4" x14ac:dyDescent="0.25">
      <c r="A71" s="11"/>
      <c r="B71" s="11" t="s">
        <v>123</v>
      </c>
      <c r="C71" s="12">
        <f>ROUND(SUM(C72,C73,C77,C82,C83,C86,C87),2)</f>
        <v>342.35</v>
      </c>
      <c r="D71" s="12">
        <f>ROUND(SUM(D72,D73,D77,D82,D83,D86,D87),2)</f>
        <v>1274.99</v>
      </c>
    </row>
    <row r="72" spans="1:4" x14ac:dyDescent="0.25">
      <c r="A72" s="13" t="s">
        <v>124</v>
      </c>
      <c r="B72" s="13" t="s">
        <v>125</v>
      </c>
      <c r="C72" s="15">
        <v>0</v>
      </c>
      <c r="D72" s="15">
        <v>0</v>
      </c>
    </row>
    <row r="73" spans="1:4" x14ac:dyDescent="0.25">
      <c r="A73" s="13"/>
      <c r="B73" s="13" t="s">
        <v>126</v>
      </c>
      <c r="C73" s="14">
        <f>ROUND(SUM(C74:C76),2)</f>
        <v>0</v>
      </c>
      <c r="D73" s="14">
        <f>ROUND(SUM(D74:D76),2)</f>
        <v>0</v>
      </c>
    </row>
    <row r="74" spans="1:4" x14ac:dyDescent="0.25">
      <c r="A74" s="13"/>
      <c r="B74" s="13" t="s">
        <v>100</v>
      </c>
      <c r="C74" s="15">
        <v>0</v>
      </c>
      <c r="D74" s="15">
        <v>0</v>
      </c>
    </row>
    <row r="75" spans="1:4" x14ac:dyDescent="0.25">
      <c r="A75" s="13"/>
      <c r="B75" s="13" t="s">
        <v>101</v>
      </c>
      <c r="C75" s="15">
        <v>0</v>
      </c>
      <c r="D75" s="15">
        <v>0</v>
      </c>
    </row>
    <row r="76" spans="1:4" x14ac:dyDescent="0.25">
      <c r="A76" s="13" t="s">
        <v>127</v>
      </c>
      <c r="B76" s="13" t="s">
        <v>103</v>
      </c>
      <c r="C76" s="15">
        <v>0</v>
      </c>
      <c r="D76" s="15">
        <v>0</v>
      </c>
    </row>
    <row r="77" spans="1:4" x14ac:dyDescent="0.25">
      <c r="A77" s="13"/>
      <c r="B77" s="13" t="s">
        <v>128</v>
      </c>
      <c r="C77" s="14">
        <f>ROUND(SUM(C78:C81),2)</f>
        <v>2.0299999999999998</v>
      </c>
      <c r="D77" s="14">
        <f>ROUND(SUM(D78:D81),2)</f>
        <v>0.56999999999999995</v>
      </c>
    </row>
    <row r="78" spans="1:4" x14ac:dyDescent="0.25">
      <c r="A78" s="13" t="s">
        <v>129</v>
      </c>
      <c r="B78" s="13" t="s">
        <v>106</v>
      </c>
      <c r="C78" s="15">
        <v>0</v>
      </c>
      <c r="D78" s="15">
        <v>0</v>
      </c>
    </row>
    <row r="79" spans="1:4" x14ac:dyDescent="0.25">
      <c r="A79" s="13" t="s">
        <v>130</v>
      </c>
      <c r="B79" s="13" t="s">
        <v>108</v>
      </c>
      <c r="C79" s="15">
        <v>0</v>
      </c>
      <c r="D79" s="15">
        <v>0</v>
      </c>
    </row>
    <row r="80" spans="1:4" x14ac:dyDescent="0.25">
      <c r="A80" s="13" t="s">
        <v>131</v>
      </c>
      <c r="B80" s="13" t="s">
        <v>110</v>
      </c>
      <c r="C80" s="15">
        <v>0</v>
      </c>
      <c r="D80" s="15">
        <v>0</v>
      </c>
    </row>
    <row r="81" spans="1:4" ht="45" x14ac:dyDescent="0.25">
      <c r="A81" s="13" t="s">
        <v>132</v>
      </c>
      <c r="B81" s="13" t="s">
        <v>133</v>
      </c>
      <c r="C81" s="15">
        <v>2.0299999999999998</v>
      </c>
      <c r="D81" s="15">
        <v>0.56999999999999995</v>
      </c>
    </row>
    <row r="82" spans="1:4" ht="22.5" x14ac:dyDescent="0.25">
      <c r="A82" s="13" t="s">
        <v>134</v>
      </c>
      <c r="B82" s="13" t="s">
        <v>135</v>
      </c>
      <c r="C82" s="15">
        <v>0</v>
      </c>
      <c r="D82" s="15">
        <v>0</v>
      </c>
    </row>
    <row r="83" spans="1:4" x14ac:dyDescent="0.25">
      <c r="A83" s="13"/>
      <c r="B83" s="13" t="s">
        <v>136</v>
      </c>
      <c r="C83" s="14">
        <f>ROUND(SUM(C84:C85),2)</f>
        <v>340.32</v>
      </c>
      <c r="D83" s="14">
        <f>ROUND(SUM(D84:D85),2)</f>
        <v>1274.42</v>
      </c>
    </row>
    <row r="84" spans="1:4" x14ac:dyDescent="0.25">
      <c r="A84" s="13" t="s">
        <v>137</v>
      </c>
      <c r="B84" s="13" t="s">
        <v>138</v>
      </c>
      <c r="C84" s="15">
        <v>0</v>
      </c>
      <c r="D84" s="15">
        <v>0</v>
      </c>
    </row>
    <row r="85" spans="1:4" x14ac:dyDescent="0.25">
      <c r="A85" s="13" t="s">
        <v>139</v>
      </c>
      <c r="B85" s="13" t="s">
        <v>140</v>
      </c>
      <c r="C85" s="15">
        <v>340.32</v>
      </c>
      <c r="D85" s="15">
        <v>1274.42</v>
      </c>
    </row>
    <row r="86" spans="1:4" x14ac:dyDescent="0.25">
      <c r="A86" s="13" t="s">
        <v>141</v>
      </c>
      <c r="B86" s="13" t="s">
        <v>142</v>
      </c>
      <c r="C86" s="15">
        <v>0</v>
      </c>
      <c r="D86" s="15">
        <v>0</v>
      </c>
    </row>
    <row r="87" spans="1:4" x14ac:dyDescent="0.25">
      <c r="A87" s="19" t="s">
        <v>143</v>
      </c>
      <c r="B87" s="19" t="s">
        <v>144</v>
      </c>
      <c r="C87" s="15">
        <v>0</v>
      </c>
      <c r="D87" s="15">
        <v>0</v>
      </c>
    </row>
    <row r="88" spans="1:4" x14ac:dyDescent="0.25">
      <c r="A88" s="20"/>
      <c r="B88" s="21" t="s">
        <v>145</v>
      </c>
      <c r="C88" s="22">
        <f>ROUND(SUM(C71,C56,C43),2)</f>
        <v>6400.05</v>
      </c>
      <c r="D88" s="22">
        <f>ROUND(SUM(D71,D56,D43),2)</f>
        <v>9704.06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ROUND(C8+C13+C17+C20+C21+C22+C23,2)</f>
        <v>235067</v>
      </c>
      <c r="D7" s="12">
        <f>ROUND(D8+D13+D17+D20+D21+D22+D23,2)</f>
        <v>253873</v>
      </c>
    </row>
    <row r="8" spans="1:4" x14ac:dyDescent="0.25">
      <c r="A8" s="13"/>
      <c r="B8" s="13" t="s">
        <v>28</v>
      </c>
      <c r="C8" s="14">
        <f>SUM(C9:C12)</f>
        <v>123561</v>
      </c>
      <c r="D8" s="14">
        <f>SUM(D9:D12)</f>
        <v>133872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>
        <v>83110</v>
      </c>
      <c r="D10" s="15">
        <v>89017</v>
      </c>
    </row>
    <row r="11" spans="1:4" x14ac:dyDescent="0.25">
      <c r="A11" s="13"/>
      <c r="B11" s="13" t="s">
        <v>33</v>
      </c>
      <c r="C11" s="15"/>
      <c r="D11" s="15"/>
    </row>
    <row r="12" spans="1:4" ht="22.5" x14ac:dyDescent="0.25">
      <c r="A12" s="13" t="s">
        <v>34</v>
      </c>
      <c r="B12" s="13" t="s">
        <v>35</v>
      </c>
      <c r="C12" s="15">
        <v>40451</v>
      </c>
      <c r="D12" s="15">
        <v>44855</v>
      </c>
    </row>
    <row r="13" spans="1:4" x14ac:dyDescent="0.25">
      <c r="A13" s="13"/>
      <c r="B13" s="13" t="s">
        <v>36</v>
      </c>
      <c r="C13" s="14">
        <f>SUM(C14:C16)</f>
        <v>111506</v>
      </c>
      <c r="D13" s="14">
        <f>SUM(D14:D16)</f>
        <v>119933</v>
      </c>
    </row>
    <row r="14" spans="1:4" x14ac:dyDescent="0.25">
      <c r="A14" s="13" t="s">
        <v>37</v>
      </c>
      <c r="B14" s="13" t="s">
        <v>38</v>
      </c>
      <c r="C14" s="15"/>
      <c r="D14" s="15"/>
    </row>
    <row r="15" spans="1:4" x14ac:dyDescent="0.25">
      <c r="A15" s="13"/>
      <c r="B15" s="13" t="s">
        <v>33</v>
      </c>
      <c r="C15" s="15"/>
      <c r="D15" s="15"/>
    </row>
    <row r="16" spans="1:4" ht="45" x14ac:dyDescent="0.25">
      <c r="A16" s="13" t="s">
        <v>39</v>
      </c>
      <c r="B16" s="13" t="s">
        <v>40</v>
      </c>
      <c r="C16" s="15">
        <v>111506</v>
      </c>
      <c r="D16" s="15">
        <v>119933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/>
      <c r="D18" s="15"/>
    </row>
    <row r="19" spans="1:4" x14ac:dyDescent="0.25">
      <c r="A19" s="13" t="s">
        <v>43</v>
      </c>
      <c r="B19" s="13" t="s">
        <v>44</v>
      </c>
      <c r="C19" s="15"/>
      <c r="D19" s="15"/>
    </row>
    <row r="20" spans="1:4" ht="33.75" x14ac:dyDescent="0.25">
      <c r="A20" s="13" t="s">
        <v>45</v>
      </c>
      <c r="B20" s="13" t="s">
        <v>46</v>
      </c>
      <c r="C20" s="15"/>
      <c r="D20" s="15"/>
    </row>
    <row r="21" spans="1:4" ht="33.75" x14ac:dyDescent="0.25">
      <c r="A21" s="13" t="s">
        <v>47</v>
      </c>
      <c r="B21" s="13" t="s">
        <v>48</v>
      </c>
      <c r="C21" s="15"/>
      <c r="D21" s="15">
        <v>68</v>
      </c>
    </row>
    <row r="22" spans="1:4" x14ac:dyDescent="0.25">
      <c r="A22" s="13"/>
      <c r="B22" s="13" t="s">
        <v>49</v>
      </c>
      <c r="C22" s="15"/>
      <c r="D22" s="15"/>
    </row>
    <row r="23" spans="1:4" x14ac:dyDescent="0.25">
      <c r="A23" s="13" t="s">
        <v>50</v>
      </c>
      <c r="B23" s="13" t="s">
        <v>51</v>
      </c>
      <c r="C23" s="15"/>
      <c r="D23" s="15"/>
    </row>
    <row r="24" spans="1:4" x14ac:dyDescent="0.25">
      <c r="A24" s="11"/>
      <c r="B24" s="11" t="s">
        <v>52</v>
      </c>
      <c r="C24" s="12">
        <f>ROUND(C25+C31+C34+C38+C39+C40+C41,2)</f>
        <v>180242</v>
      </c>
      <c r="D24" s="12">
        <f>ROUND(D25+D31+D34+D38+D39+D40+D41,2)</f>
        <v>149651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/>
      <c r="D26" s="15"/>
    </row>
    <row r="27" spans="1:4" x14ac:dyDescent="0.25">
      <c r="A27" s="13" t="s">
        <v>55</v>
      </c>
      <c r="B27" s="13" t="s">
        <v>38</v>
      </c>
      <c r="C27" s="15"/>
      <c r="D27" s="15"/>
    </row>
    <row r="28" spans="1:4" x14ac:dyDescent="0.25">
      <c r="A28" s="13" t="s">
        <v>55</v>
      </c>
      <c r="B28" s="13" t="s">
        <v>56</v>
      </c>
      <c r="C28" s="15"/>
      <c r="D28" s="15"/>
    </row>
    <row r="29" spans="1:4" x14ac:dyDescent="0.25">
      <c r="A29" s="13" t="s">
        <v>57</v>
      </c>
      <c r="B29" s="13" t="s">
        <v>58</v>
      </c>
      <c r="C29" s="15"/>
      <c r="D29" s="15"/>
    </row>
    <row r="30" spans="1:4" x14ac:dyDescent="0.25">
      <c r="A30" s="13" t="s">
        <v>59</v>
      </c>
      <c r="B30" s="13" t="s">
        <v>60</v>
      </c>
      <c r="C30" s="15"/>
      <c r="D30" s="15"/>
    </row>
    <row r="31" spans="1:4" x14ac:dyDescent="0.25">
      <c r="A31" s="13"/>
      <c r="B31" s="13" t="s">
        <v>61</v>
      </c>
      <c r="C31" s="14">
        <f>SUM(C32:C33)</f>
        <v>140</v>
      </c>
      <c r="D31" s="14">
        <f>SUM(D32:D33)</f>
        <v>133</v>
      </c>
    </row>
    <row r="32" spans="1:4" x14ac:dyDescent="0.25">
      <c r="A32" s="13" t="s">
        <v>62</v>
      </c>
      <c r="B32" s="13" t="s">
        <v>63</v>
      </c>
      <c r="C32" s="15">
        <v>140</v>
      </c>
      <c r="D32" s="15">
        <v>133</v>
      </c>
    </row>
    <row r="33" spans="1:4" x14ac:dyDescent="0.25">
      <c r="A33" s="13"/>
      <c r="B33" s="13" t="s">
        <v>33</v>
      </c>
      <c r="C33" s="15"/>
      <c r="D33" s="15"/>
    </row>
    <row r="34" spans="1:4" x14ac:dyDescent="0.25">
      <c r="A34" s="13"/>
      <c r="B34" s="13" t="s">
        <v>64</v>
      </c>
      <c r="C34" s="14">
        <f>SUM(C35:C37)</f>
        <v>85410</v>
      </c>
      <c r="D34" s="14">
        <f>SUM(D35:D37)</f>
        <v>80162</v>
      </c>
    </row>
    <row r="35" spans="1:4" ht="22.5" x14ac:dyDescent="0.25">
      <c r="A35" s="13" t="s">
        <v>65</v>
      </c>
      <c r="B35" s="13" t="s">
        <v>66</v>
      </c>
      <c r="C35" s="15">
        <v>9</v>
      </c>
      <c r="D35" s="15">
        <v>1</v>
      </c>
    </row>
    <row r="36" spans="1:4" x14ac:dyDescent="0.25">
      <c r="A36" s="13"/>
      <c r="B36" s="13" t="s">
        <v>67</v>
      </c>
      <c r="C36" s="15"/>
      <c r="D36" s="15"/>
    </row>
    <row r="37" spans="1:4" x14ac:dyDescent="0.25">
      <c r="A37" s="13" t="s">
        <v>68</v>
      </c>
      <c r="B37" s="13" t="s">
        <v>69</v>
      </c>
      <c r="C37" s="15">
        <v>85401</v>
      </c>
      <c r="D37" s="15">
        <v>80161</v>
      </c>
    </row>
    <row r="38" spans="1:4" ht="45" x14ac:dyDescent="0.25">
      <c r="A38" s="13" t="s">
        <v>70</v>
      </c>
      <c r="B38" s="13" t="s">
        <v>71</v>
      </c>
      <c r="C38" s="15"/>
      <c r="D38" s="15"/>
    </row>
    <row r="39" spans="1:4" ht="45" x14ac:dyDescent="0.25">
      <c r="A39" s="13" t="s">
        <v>72</v>
      </c>
      <c r="B39" s="13" t="s">
        <v>73</v>
      </c>
      <c r="C39" s="15">
        <v>50000</v>
      </c>
      <c r="D39" s="15">
        <v>109</v>
      </c>
    </row>
    <row r="40" spans="1:4" x14ac:dyDescent="0.25">
      <c r="A40" s="13" t="s">
        <v>74</v>
      </c>
      <c r="B40" s="13" t="s">
        <v>75</v>
      </c>
      <c r="C40" s="15">
        <v>100</v>
      </c>
      <c r="D40" s="15">
        <v>100</v>
      </c>
    </row>
    <row r="41" spans="1:4" x14ac:dyDescent="0.25">
      <c r="A41" s="13"/>
      <c r="B41" s="13" t="s">
        <v>76</v>
      </c>
      <c r="C41" s="15">
        <v>44592</v>
      </c>
      <c r="D41" s="15">
        <v>69147</v>
      </c>
    </row>
    <row r="42" spans="1:4" x14ac:dyDescent="0.25">
      <c r="A42" s="16"/>
      <c r="B42" s="17" t="s">
        <v>77</v>
      </c>
      <c r="C42" s="18">
        <f>ROUND(C7+C24,2)</f>
        <v>415309</v>
      </c>
      <c r="D42" s="18">
        <f>ROUND(D7+D24,2)</f>
        <v>403524</v>
      </c>
    </row>
    <row r="43" spans="1:4" x14ac:dyDescent="0.25">
      <c r="A43" s="11"/>
      <c r="B43" s="11" t="s">
        <v>78</v>
      </c>
      <c r="C43" s="12">
        <f>ROUND(C44+C54+C55,2)</f>
        <v>375133</v>
      </c>
      <c r="D43" s="12">
        <f>ROUND(D44+D54+D55,2)</f>
        <v>352752</v>
      </c>
    </row>
    <row r="44" spans="1:4" x14ac:dyDescent="0.25">
      <c r="A44" s="13"/>
      <c r="B44" s="13" t="s">
        <v>79</v>
      </c>
      <c r="C44" s="14">
        <f>SUM(C45:C53)</f>
        <v>366841</v>
      </c>
      <c r="D44" s="14">
        <f>SUM(D45:D53)</f>
        <v>344207</v>
      </c>
    </row>
    <row r="45" spans="1:4" ht="22.5" x14ac:dyDescent="0.25">
      <c r="A45" s="13" t="s">
        <v>80</v>
      </c>
      <c r="B45" s="13" t="s">
        <v>81</v>
      </c>
      <c r="C45" s="15">
        <v>700</v>
      </c>
      <c r="D45" s="15">
        <v>700</v>
      </c>
    </row>
    <row r="46" spans="1:4" x14ac:dyDescent="0.25">
      <c r="A46" s="13"/>
      <c r="B46" s="13" t="s">
        <v>82</v>
      </c>
      <c r="C46" s="15"/>
      <c r="D46" s="15"/>
    </row>
    <row r="47" spans="1:4" ht="22.5" x14ac:dyDescent="0.25">
      <c r="A47" s="13" t="s">
        <v>83</v>
      </c>
      <c r="B47" s="13" t="s">
        <v>84</v>
      </c>
      <c r="C47" s="15"/>
      <c r="D47" s="15"/>
    </row>
    <row r="48" spans="1:4" x14ac:dyDescent="0.25">
      <c r="A48" s="13" t="s">
        <v>85</v>
      </c>
      <c r="B48" s="13" t="s">
        <v>86</v>
      </c>
      <c r="C48" s="15"/>
      <c r="D48" s="15"/>
    </row>
    <row r="49" spans="1:4" x14ac:dyDescent="0.25">
      <c r="A49" s="13" t="s">
        <v>87</v>
      </c>
      <c r="B49" s="13" t="s">
        <v>88</v>
      </c>
      <c r="C49" s="15">
        <f>-260762-300251</f>
        <v>-561013</v>
      </c>
      <c r="D49" s="15">
        <v>-260762</v>
      </c>
    </row>
    <row r="50" spans="1:4" x14ac:dyDescent="0.25">
      <c r="A50" s="13"/>
      <c r="B50" s="13" t="s">
        <v>89</v>
      </c>
      <c r="C50" s="15">
        <v>989552</v>
      </c>
      <c r="D50" s="15">
        <v>904520</v>
      </c>
    </row>
    <row r="51" spans="1:4" x14ac:dyDescent="0.25">
      <c r="A51" s="13"/>
      <c r="B51" s="13" t="s">
        <v>90</v>
      </c>
      <c r="C51" s="15">
        <v>-62398</v>
      </c>
      <c r="D51" s="15">
        <v>-300251</v>
      </c>
    </row>
    <row r="52" spans="1:4" x14ac:dyDescent="0.25">
      <c r="A52" s="13" t="s">
        <v>91</v>
      </c>
      <c r="B52" s="13" t="s">
        <v>92</v>
      </c>
      <c r="C52" s="15"/>
      <c r="D52" s="15"/>
    </row>
    <row r="53" spans="1:4" x14ac:dyDescent="0.25">
      <c r="A53" s="13"/>
      <c r="B53" s="13" t="s">
        <v>93</v>
      </c>
      <c r="C53" s="15"/>
      <c r="D53" s="15"/>
    </row>
    <row r="54" spans="1:4" x14ac:dyDescent="0.25">
      <c r="A54" s="13" t="s">
        <v>94</v>
      </c>
      <c r="B54" s="13" t="s">
        <v>95</v>
      </c>
      <c r="C54" s="15"/>
      <c r="D54" s="15"/>
    </row>
    <row r="55" spans="1:4" x14ac:dyDescent="0.25">
      <c r="A55" s="13" t="s">
        <v>96</v>
      </c>
      <c r="B55" s="13" t="s">
        <v>97</v>
      </c>
      <c r="C55" s="15">
        <v>8292</v>
      </c>
      <c r="D55" s="15">
        <v>8545</v>
      </c>
    </row>
    <row r="56" spans="1:4" x14ac:dyDescent="0.25">
      <c r="A56" s="11"/>
      <c r="B56" s="11" t="s">
        <v>98</v>
      </c>
      <c r="C56" s="12">
        <f>ROUND(C57+C61+C66+C67+C68+C69+C70,2)</f>
        <v>579</v>
      </c>
      <c r="D56" s="12">
        <f>ROUND(D57+D61+D66+D67+D68+D69+D70,2)</f>
        <v>1373</v>
      </c>
    </row>
    <row r="57" spans="1:4" x14ac:dyDescent="0.25">
      <c r="A57" s="13"/>
      <c r="B57" s="13" t="s">
        <v>99</v>
      </c>
      <c r="C57" s="14">
        <f>SUM(C58:C60)</f>
        <v>579</v>
      </c>
      <c r="D57" s="14">
        <f>SUM(D58:D60)</f>
        <v>1373</v>
      </c>
    </row>
    <row r="58" spans="1:4" x14ac:dyDescent="0.25">
      <c r="A58" s="13"/>
      <c r="B58" s="13" t="s">
        <v>100</v>
      </c>
      <c r="C58" s="15">
        <v>579</v>
      </c>
      <c r="D58" s="15">
        <v>1373</v>
      </c>
    </row>
    <row r="59" spans="1:4" x14ac:dyDescent="0.25">
      <c r="A59" s="13"/>
      <c r="B59" s="13" t="s">
        <v>101</v>
      </c>
      <c r="C59" s="15"/>
      <c r="D59" s="15"/>
    </row>
    <row r="60" spans="1:4" x14ac:dyDescent="0.25">
      <c r="A60" s="13" t="s">
        <v>102</v>
      </c>
      <c r="B60" s="13" t="s">
        <v>103</v>
      </c>
      <c r="C60" s="15"/>
      <c r="D60" s="15"/>
    </row>
    <row r="61" spans="1:4" x14ac:dyDescent="0.25">
      <c r="A61" s="13"/>
      <c r="B61" s="13" t="s">
        <v>104</v>
      </c>
      <c r="C61" s="14">
        <f>SUM(C62:C65)</f>
        <v>0</v>
      </c>
      <c r="D61" s="14">
        <f>SUM(D62:D65)</f>
        <v>0</v>
      </c>
    </row>
    <row r="62" spans="1:4" x14ac:dyDescent="0.25">
      <c r="A62" s="13" t="s">
        <v>105</v>
      </c>
      <c r="B62" s="13" t="s">
        <v>106</v>
      </c>
      <c r="C62" s="15"/>
      <c r="D62" s="15"/>
    </row>
    <row r="63" spans="1:4" x14ac:dyDescent="0.25">
      <c r="A63" s="13" t="s">
        <v>107</v>
      </c>
      <c r="B63" s="13" t="s">
        <v>108</v>
      </c>
      <c r="C63" s="15"/>
      <c r="D63" s="15"/>
    </row>
    <row r="64" spans="1:4" x14ac:dyDescent="0.25">
      <c r="A64" s="13" t="s">
        <v>109</v>
      </c>
      <c r="B64" s="13" t="s">
        <v>110</v>
      </c>
      <c r="C64" s="15"/>
      <c r="D64" s="15"/>
    </row>
    <row r="65" spans="1:4" ht="22.5" x14ac:dyDescent="0.25">
      <c r="A65" s="13" t="s">
        <v>111</v>
      </c>
      <c r="B65" s="13" t="s">
        <v>112</v>
      </c>
      <c r="C65" s="15"/>
      <c r="D65" s="15"/>
    </row>
    <row r="66" spans="1:4" ht="22.5" x14ac:dyDescent="0.25">
      <c r="A66" s="13" t="s">
        <v>113</v>
      </c>
      <c r="B66" s="13" t="s">
        <v>114</v>
      </c>
      <c r="C66" s="15"/>
      <c r="D66" s="15"/>
    </row>
    <row r="67" spans="1:4" x14ac:dyDescent="0.25">
      <c r="A67" s="13" t="s">
        <v>115</v>
      </c>
      <c r="B67" s="13" t="s">
        <v>116</v>
      </c>
      <c r="C67" s="15"/>
      <c r="D67" s="15"/>
    </row>
    <row r="68" spans="1:4" x14ac:dyDescent="0.25">
      <c r="A68" s="13" t="s">
        <v>117</v>
      </c>
      <c r="B68" s="13" t="s">
        <v>118</v>
      </c>
      <c r="C68" s="15"/>
      <c r="D68" s="15"/>
    </row>
    <row r="69" spans="1:4" x14ac:dyDescent="0.25">
      <c r="A69" s="13" t="s">
        <v>119</v>
      </c>
      <c r="B69" s="13" t="s">
        <v>120</v>
      </c>
      <c r="C69" s="15"/>
      <c r="D69" s="15"/>
    </row>
    <row r="70" spans="1:4" x14ac:dyDescent="0.25">
      <c r="A70" s="13" t="s">
        <v>121</v>
      </c>
      <c r="B70" s="13" t="s">
        <v>122</v>
      </c>
      <c r="C70" s="15"/>
      <c r="D70" s="15"/>
    </row>
    <row r="71" spans="1:4" x14ac:dyDescent="0.25">
      <c r="A71" s="11"/>
      <c r="B71" s="11" t="s">
        <v>123</v>
      </c>
      <c r="C71" s="12">
        <f>ROUND(C72+C73+C77+C82+C83+C86+C87,2)</f>
        <v>39597</v>
      </c>
      <c r="D71" s="12">
        <f>ROUND(D72+D73+D77+D82+D83+D86+D87,2)</f>
        <v>49399</v>
      </c>
    </row>
    <row r="72" spans="1:4" x14ac:dyDescent="0.25">
      <c r="A72" s="13" t="s">
        <v>124</v>
      </c>
      <c r="B72" s="13" t="s">
        <v>125</v>
      </c>
      <c r="C72" s="15"/>
      <c r="D72" s="15"/>
    </row>
    <row r="73" spans="1:4" x14ac:dyDescent="0.25">
      <c r="A73" s="13"/>
      <c r="B73" s="13" t="s">
        <v>126</v>
      </c>
      <c r="C73" s="14">
        <f>SUM(C74:C76)</f>
        <v>0</v>
      </c>
      <c r="D73" s="14">
        <f>SUM(D74:D76)</f>
        <v>0</v>
      </c>
    </row>
    <row r="74" spans="1:4" x14ac:dyDescent="0.25">
      <c r="A74" s="13"/>
      <c r="B74" s="13" t="s">
        <v>100</v>
      </c>
      <c r="C74" s="15"/>
      <c r="D74" s="15"/>
    </row>
    <row r="75" spans="1:4" x14ac:dyDescent="0.25">
      <c r="A75" s="13"/>
      <c r="B75" s="13" t="s">
        <v>101</v>
      </c>
      <c r="C75" s="15"/>
      <c r="D75" s="15"/>
    </row>
    <row r="76" spans="1:4" x14ac:dyDescent="0.25">
      <c r="A76" s="13" t="s">
        <v>127</v>
      </c>
      <c r="B76" s="13" t="s">
        <v>103</v>
      </c>
      <c r="C76" s="15"/>
      <c r="D76" s="15"/>
    </row>
    <row r="77" spans="1:4" x14ac:dyDescent="0.25">
      <c r="A77" s="13"/>
      <c r="B77" s="13" t="s">
        <v>128</v>
      </c>
      <c r="C77" s="14">
        <f>SUM(C78:C81)</f>
        <v>0</v>
      </c>
      <c r="D77" s="14">
        <f>SUM(D78:D81)</f>
        <v>0</v>
      </c>
    </row>
    <row r="78" spans="1:4" x14ac:dyDescent="0.25">
      <c r="A78" s="13" t="s">
        <v>129</v>
      </c>
      <c r="B78" s="13" t="s">
        <v>106</v>
      </c>
      <c r="C78" s="15"/>
      <c r="D78" s="15"/>
    </row>
    <row r="79" spans="1:4" x14ac:dyDescent="0.25">
      <c r="A79" s="13" t="s">
        <v>130</v>
      </c>
      <c r="B79" s="13" t="s">
        <v>108</v>
      </c>
      <c r="C79" s="15"/>
      <c r="D79" s="15"/>
    </row>
    <row r="80" spans="1:4" x14ac:dyDescent="0.25">
      <c r="A80" s="13" t="s">
        <v>131</v>
      </c>
      <c r="B80" s="13" t="s">
        <v>110</v>
      </c>
      <c r="C80" s="15"/>
      <c r="D80" s="15"/>
    </row>
    <row r="81" spans="1:4" ht="45" x14ac:dyDescent="0.25">
      <c r="A81" s="13" t="s">
        <v>132</v>
      </c>
      <c r="B81" s="13" t="s">
        <v>133</v>
      </c>
      <c r="C81" s="15"/>
      <c r="D81" s="15"/>
    </row>
    <row r="82" spans="1:4" ht="22.5" x14ac:dyDescent="0.25">
      <c r="A82" s="13" t="s">
        <v>134</v>
      </c>
      <c r="B82" s="13" t="s">
        <v>135</v>
      </c>
      <c r="C82" s="15"/>
      <c r="D82" s="15"/>
    </row>
    <row r="83" spans="1:4" x14ac:dyDescent="0.25">
      <c r="A83" s="13"/>
      <c r="B83" s="13" t="s">
        <v>136</v>
      </c>
      <c r="C83" s="14">
        <f>SUM(C84:C85)</f>
        <v>39597</v>
      </c>
      <c r="D83" s="14">
        <f>SUM(D84:D85)</f>
        <v>49399</v>
      </c>
    </row>
    <row r="84" spans="1:4" x14ac:dyDescent="0.25">
      <c r="A84" s="13" t="s">
        <v>137</v>
      </c>
      <c r="B84" s="13" t="s">
        <v>138</v>
      </c>
      <c r="C84" s="15">
        <v>33901</v>
      </c>
      <c r="D84" s="15">
        <v>46387</v>
      </c>
    </row>
    <row r="85" spans="1:4" x14ac:dyDescent="0.25">
      <c r="A85" s="13" t="s">
        <v>139</v>
      </c>
      <c r="B85" s="13" t="s">
        <v>140</v>
      </c>
      <c r="C85" s="15">
        <v>5696</v>
      </c>
      <c r="D85" s="15">
        <v>3012</v>
      </c>
    </row>
    <row r="86" spans="1:4" x14ac:dyDescent="0.25">
      <c r="A86" s="13" t="s">
        <v>141</v>
      </c>
      <c r="B86" s="13" t="s">
        <v>142</v>
      </c>
      <c r="C86" s="15"/>
      <c r="D86" s="15"/>
    </row>
    <row r="87" spans="1:4" x14ac:dyDescent="0.25">
      <c r="A87" s="19" t="s">
        <v>143</v>
      </c>
      <c r="B87" s="19" t="s">
        <v>144</v>
      </c>
      <c r="C87" s="15"/>
      <c r="D87" s="15"/>
    </row>
    <row r="88" spans="1:4" x14ac:dyDescent="0.25">
      <c r="A88" s="20"/>
      <c r="B88" s="21" t="s">
        <v>145</v>
      </c>
      <c r="C88" s="22">
        <f>ROUND(C71+C56+C43,2)</f>
        <v>415309</v>
      </c>
      <c r="D88" s="22">
        <f>ROUND(D71+D56+D43,2)</f>
        <v>403524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25</v>
      </c>
      <c r="D3" s="31" t="s">
        <v>26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311</v>
      </c>
      <c r="D4" s="23">
        <f>SUM(D5:D11)</f>
        <v>311</v>
      </c>
    </row>
    <row r="5" spans="1:4" ht="34.5" thickBot="1" x14ac:dyDescent="0.3">
      <c r="A5" s="27" t="s">
        <v>180</v>
      </c>
      <c r="B5" s="27" t="s">
        <v>28</v>
      </c>
      <c r="C5" s="28">
        <v>2</v>
      </c>
      <c r="D5" s="28">
        <v>2</v>
      </c>
    </row>
    <row r="6" spans="1:4" ht="45.75" thickBot="1" x14ac:dyDescent="0.3">
      <c r="A6" s="27" t="s">
        <v>181</v>
      </c>
      <c r="B6" s="27" t="s">
        <v>36</v>
      </c>
      <c r="C6" s="28"/>
      <c r="D6" s="28"/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/>
      <c r="D8" s="28"/>
    </row>
    <row r="9" spans="1:4" ht="35.25" customHeight="1" thickBot="1" x14ac:dyDescent="0.3">
      <c r="A9" s="27" t="s">
        <v>47</v>
      </c>
      <c r="B9" s="27" t="s">
        <v>48</v>
      </c>
      <c r="C9" s="28"/>
      <c r="D9" s="28"/>
    </row>
    <row r="10" spans="1:4" ht="15.75" thickBot="1" x14ac:dyDescent="0.3">
      <c r="A10" s="27"/>
      <c r="B10" s="27" t="s">
        <v>49</v>
      </c>
      <c r="C10" s="28">
        <v>309</v>
      </c>
      <c r="D10" s="28">
        <v>309</v>
      </c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1678</v>
      </c>
      <c r="D12" s="23">
        <f>SUM(D13:D15,D19:D22)</f>
        <v>1863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>
        <v>22</v>
      </c>
      <c r="D14" s="28">
        <v>26</v>
      </c>
    </row>
    <row r="15" spans="1:4" ht="15.75" thickBot="1" x14ac:dyDescent="0.3">
      <c r="A15" s="27"/>
      <c r="B15" s="27" t="s">
        <v>64</v>
      </c>
      <c r="C15" s="28">
        <f>SUM(C16:C18)</f>
        <v>158</v>
      </c>
      <c r="D15" s="28">
        <f>SUM(D16:D18)</f>
        <v>189</v>
      </c>
    </row>
    <row r="16" spans="1:4" ht="24" customHeight="1" thickBot="1" x14ac:dyDescent="0.3">
      <c r="A16" s="27" t="s">
        <v>152</v>
      </c>
      <c r="B16" s="27" t="s">
        <v>153</v>
      </c>
      <c r="C16" s="28">
        <v>38</v>
      </c>
      <c r="D16" s="28">
        <v>55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120</v>
      </c>
      <c r="D18" s="28">
        <v>134</v>
      </c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>
        <v>1420</v>
      </c>
      <c r="D20" s="28">
        <v>770</v>
      </c>
    </row>
    <row r="21" spans="1:4" ht="15.75" thickBot="1" x14ac:dyDescent="0.3">
      <c r="A21" s="27" t="s">
        <v>74</v>
      </c>
      <c r="B21" s="27" t="s">
        <v>75</v>
      </c>
      <c r="C21" s="28">
        <v>1</v>
      </c>
      <c r="D21" s="28">
        <v>5</v>
      </c>
    </row>
    <row r="22" spans="1:4" ht="15.75" thickBot="1" x14ac:dyDescent="0.3">
      <c r="A22" s="27"/>
      <c r="B22" s="27" t="s">
        <v>76</v>
      </c>
      <c r="C22" s="28">
        <v>77</v>
      </c>
      <c r="D22" s="28">
        <v>873</v>
      </c>
    </row>
    <row r="23" spans="1:4" ht="25.5" customHeight="1" thickBot="1" x14ac:dyDescent="0.3">
      <c r="A23" s="33"/>
      <c r="B23" s="33" t="s">
        <v>77</v>
      </c>
      <c r="C23" s="24">
        <f>C4+C12</f>
        <v>1989</v>
      </c>
      <c r="D23" s="24">
        <f>D4+D12</f>
        <v>2174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1848</v>
      </c>
      <c r="D24" s="23">
        <f>D25+D35+D36</f>
        <v>1120</v>
      </c>
    </row>
    <row r="25" spans="1:4" ht="15.75" thickBot="1" x14ac:dyDescent="0.3">
      <c r="A25" s="27"/>
      <c r="B25" s="27" t="s">
        <v>79</v>
      </c>
      <c r="C25" s="28">
        <f>SUM(C26:C34)</f>
        <v>1848</v>
      </c>
      <c r="D25" s="28">
        <f>SUM(D26:D34)</f>
        <v>1120</v>
      </c>
    </row>
    <row r="26" spans="1:4" ht="15.75" thickBot="1" x14ac:dyDescent="0.3">
      <c r="A26" s="27" t="s">
        <v>157</v>
      </c>
      <c r="B26" s="27" t="s">
        <v>158</v>
      </c>
      <c r="C26" s="28">
        <v>503</v>
      </c>
      <c r="D26" s="28">
        <v>503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380</v>
      </c>
      <c r="D28" s="28">
        <v>380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237</v>
      </c>
      <c r="D30" s="28"/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728</v>
      </c>
      <c r="D32" s="28">
        <v>237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/>
      <c r="D36" s="28"/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0</v>
      </c>
      <c r="D37" s="23">
        <f>SUM(D38:D39,D44:D48)</f>
        <v>0</v>
      </c>
    </row>
    <row r="38" spans="1:4" ht="15.75" thickBot="1" x14ac:dyDescent="0.3">
      <c r="A38" s="27" t="s">
        <v>102</v>
      </c>
      <c r="B38" s="27" t="s">
        <v>99</v>
      </c>
      <c r="C38" s="28"/>
      <c r="D38" s="28"/>
    </row>
    <row r="39" spans="1:4" ht="15.75" thickBot="1" x14ac:dyDescent="0.3">
      <c r="A39" s="27"/>
      <c r="B39" s="27" t="s">
        <v>104</v>
      </c>
      <c r="C39" s="28">
        <f>SUM(C40:C43)</f>
        <v>0</v>
      </c>
      <c r="D39" s="28">
        <f>SUM(D40:D43)</f>
        <v>0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/>
      <c r="D43" s="28"/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141</v>
      </c>
      <c r="D49" s="23">
        <f>SUM(D50:D52,D57:D58,D61:D62)</f>
        <v>1054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/>
      <c r="D51" s="28"/>
    </row>
    <row r="52" spans="1:4" ht="15.75" thickBot="1" x14ac:dyDescent="0.3">
      <c r="A52" s="27"/>
      <c r="B52" s="27" t="s">
        <v>128</v>
      </c>
      <c r="C52" s="28">
        <f>SUM(C53:C56)</f>
        <v>1</v>
      </c>
      <c r="D52" s="28">
        <f>SUM(D53:D56)</f>
        <v>1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1</v>
      </c>
      <c r="D56" s="28">
        <v>1</v>
      </c>
    </row>
    <row r="57" spans="1:4" ht="31.5" customHeight="1" thickBot="1" x14ac:dyDescent="0.3">
      <c r="A57" s="27" t="s">
        <v>134</v>
      </c>
      <c r="B57" s="27" t="s">
        <v>135</v>
      </c>
      <c r="C57" s="28"/>
      <c r="D57" s="28"/>
    </row>
    <row r="58" spans="1:4" ht="15.75" thickBot="1" x14ac:dyDescent="0.3">
      <c r="A58" s="27"/>
      <c r="B58" s="27" t="s">
        <v>136</v>
      </c>
      <c r="C58" s="28">
        <f>SUM(C59:C60)</f>
        <v>103</v>
      </c>
      <c r="D58" s="28">
        <f>SUM(D59:D60)</f>
        <v>360</v>
      </c>
    </row>
    <row r="59" spans="1:4" ht="15.75" thickBot="1" x14ac:dyDescent="0.3">
      <c r="A59" s="27" t="s">
        <v>137</v>
      </c>
      <c r="B59" s="27" t="s">
        <v>177</v>
      </c>
      <c r="C59" s="28">
        <v>13</v>
      </c>
      <c r="D59" s="28">
        <v>3</v>
      </c>
    </row>
    <row r="60" spans="1:4" ht="15.75" thickBot="1" x14ac:dyDescent="0.3">
      <c r="A60" s="27" t="s">
        <v>139</v>
      </c>
      <c r="B60" s="27" t="s">
        <v>178</v>
      </c>
      <c r="C60" s="28">
        <v>90</v>
      </c>
      <c r="D60" s="28">
        <v>357</v>
      </c>
    </row>
    <row r="61" spans="1:4" ht="15.75" thickBot="1" x14ac:dyDescent="0.3">
      <c r="A61" s="27" t="s">
        <v>141</v>
      </c>
      <c r="B61" s="27" t="s">
        <v>142</v>
      </c>
      <c r="C61" s="28">
        <v>37</v>
      </c>
      <c r="D61" s="28">
        <v>693</v>
      </c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1989</v>
      </c>
      <c r="D63" s="24">
        <f>D24+D37+D49</f>
        <v>2174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271</v>
      </c>
      <c r="D3" s="31" t="s">
        <v>272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2335730</v>
      </c>
      <c r="D4" s="23">
        <f>SUM(D5:D11)</f>
        <v>2341110</v>
      </c>
    </row>
    <row r="5" spans="1:4" ht="34.5" thickBot="1" x14ac:dyDescent="0.3">
      <c r="A5" s="27" t="s">
        <v>180</v>
      </c>
      <c r="B5" s="27" t="s">
        <v>28</v>
      </c>
      <c r="C5" s="28"/>
      <c r="D5" s="28"/>
    </row>
    <row r="6" spans="1:4" ht="45.75" thickBot="1" x14ac:dyDescent="0.3">
      <c r="A6" s="27" t="s">
        <v>181</v>
      </c>
      <c r="B6" s="27" t="s">
        <v>36</v>
      </c>
      <c r="C6" s="28">
        <v>2374</v>
      </c>
      <c r="D6" s="28">
        <v>2379</v>
      </c>
    </row>
    <row r="7" spans="1:4" ht="15.75" thickBot="1" x14ac:dyDescent="0.3">
      <c r="A7" s="27" t="s">
        <v>182</v>
      </c>
      <c r="B7" s="27" t="s">
        <v>41</v>
      </c>
      <c r="C7" s="28">
        <v>36660</v>
      </c>
      <c r="D7" s="28">
        <v>37037</v>
      </c>
    </row>
    <row r="8" spans="1:4" ht="29.25" customHeight="1" thickBot="1" x14ac:dyDescent="0.3">
      <c r="A8" s="27" t="s">
        <v>45</v>
      </c>
      <c r="B8" s="27" t="s">
        <v>46</v>
      </c>
      <c r="C8" s="28">
        <v>2295683</v>
      </c>
      <c r="D8" s="28">
        <v>2300683</v>
      </c>
    </row>
    <row r="9" spans="1:4" ht="35.25" customHeight="1" thickBot="1" x14ac:dyDescent="0.3">
      <c r="A9" s="27" t="s">
        <v>47</v>
      </c>
      <c r="B9" s="27" t="s">
        <v>48</v>
      </c>
      <c r="C9" s="28">
        <v>40</v>
      </c>
      <c r="D9" s="28">
        <v>40</v>
      </c>
    </row>
    <row r="10" spans="1:4" ht="15.75" thickBot="1" x14ac:dyDescent="0.3">
      <c r="A10" s="27"/>
      <c r="B10" s="27" t="s">
        <v>49</v>
      </c>
      <c r="C10" s="28">
        <v>342</v>
      </c>
      <c r="D10" s="28">
        <v>351</v>
      </c>
    </row>
    <row r="11" spans="1:4" ht="15.75" thickBot="1" x14ac:dyDescent="0.3">
      <c r="A11" s="27" t="s">
        <v>150</v>
      </c>
      <c r="B11" s="27" t="s">
        <v>51</v>
      </c>
      <c r="C11" s="28">
        <v>631</v>
      </c>
      <c r="D11" s="28">
        <v>620</v>
      </c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67498</v>
      </c>
      <c r="D12" s="23">
        <f>SUM(D13:D15,D19:D22)</f>
        <v>67627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>
        <v>990</v>
      </c>
      <c r="D14" s="28">
        <v>888</v>
      </c>
    </row>
    <row r="15" spans="1:4" ht="15.75" thickBot="1" x14ac:dyDescent="0.3">
      <c r="A15" s="27"/>
      <c r="B15" s="27" t="s">
        <v>64</v>
      </c>
      <c r="C15" s="28">
        <v>9887</v>
      </c>
      <c r="D15" s="28">
        <f>SUM(D16:D18)</f>
        <v>8602</v>
      </c>
    </row>
    <row r="16" spans="1:4" ht="24" customHeight="1" thickBot="1" x14ac:dyDescent="0.3">
      <c r="A16" s="27" t="s">
        <v>152</v>
      </c>
      <c r="B16" s="27" t="s">
        <v>153</v>
      </c>
      <c r="C16" s="28">
        <v>143</v>
      </c>
      <c r="D16" s="28">
        <v>143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9744</v>
      </c>
      <c r="D18" s="28">
        <v>8459</v>
      </c>
    </row>
    <row r="19" spans="1:4" ht="46.5" customHeight="1" thickBot="1" x14ac:dyDescent="0.3">
      <c r="A19" s="27" t="s">
        <v>70</v>
      </c>
      <c r="B19" s="27" t="s">
        <v>71</v>
      </c>
      <c r="C19" s="28">
        <v>19674</v>
      </c>
      <c r="D19" s="28">
        <v>19649</v>
      </c>
    </row>
    <row r="20" spans="1:4" ht="52.5" customHeight="1" thickBot="1" x14ac:dyDescent="0.3">
      <c r="A20" s="27" t="s">
        <v>72</v>
      </c>
      <c r="B20" s="27" t="s">
        <v>73</v>
      </c>
      <c r="C20" s="28">
        <v>10</v>
      </c>
      <c r="D20" s="28">
        <v>10</v>
      </c>
    </row>
    <row r="21" spans="1:4" ht="15.75" thickBot="1" x14ac:dyDescent="0.3">
      <c r="A21" s="27" t="s">
        <v>74</v>
      </c>
      <c r="B21" s="27" t="s">
        <v>75</v>
      </c>
      <c r="C21" s="28">
        <v>46</v>
      </c>
      <c r="D21" s="28">
        <v>64</v>
      </c>
    </row>
    <row r="22" spans="1:4" ht="15.75" thickBot="1" x14ac:dyDescent="0.3">
      <c r="A22" s="27"/>
      <c r="B22" s="27" t="s">
        <v>76</v>
      </c>
      <c r="C22" s="28">
        <v>36891</v>
      </c>
      <c r="D22" s="28">
        <v>38414</v>
      </c>
    </row>
    <row r="23" spans="1:4" ht="25.5" customHeight="1" thickBot="1" x14ac:dyDescent="0.3">
      <c r="A23" s="33"/>
      <c r="B23" s="33" t="s">
        <v>77</v>
      </c>
      <c r="C23" s="24">
        <f>C4+C12</f>
        <v>2403228</v>
      </c>
      <c r="D23" s="24">
        <f>D4+D12</f>
        <v>2408737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2214053</v>
      </c>
      <c r="D24" s="23">
        <f>D25+D35+D36</f>
        <v>2213804</v>
      </c>
    </row>
    <row r="25" spans="1:4" ht="15.75" thickBot="1" x14ac:dyDescent="0.3">
      <c r="A25" s="27"/>
      <c r="B25" s="27" t="s">
        <v>79</v>
      </c>
      <c r="C25" s="28">
        <f>SUM(C26:C34)</f>
        <v>2213739</v>
      </c>
      <c r="D25" s="28">
        <f>SUM(D26:D34)</f>
        <v>2213490</v>
      </c>
    </row>
    <row r="26" spans="1:4" ht="15.75" thickBot="1" x14ac:dyDescent="0.3">
      <c r="A26" s="27" t="s">
        <v>157</v>
      </c>
      <c r="B26" s="27" t="s">
        <v>158</v>
      </c>
      <c r="C26" s="28">
        <v>1324871</v>
      </c>
      <c r="D26" s="28">
        <v>1324871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875953</v>
      </c>
      <c r="D28" s="28">
        <v>875953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50168</v>
      </c>
      <c r="D30" s="28"/>
    </row>
    <row r="31" spans="1:4" ht="15.75" thickBot="1" x14ac:dyDescent="0.3">
      <c r="A31" s="27"/>
      <c r="B31" s="27" t="s">
        <v>164</v>
      </c>
      <c r="C31" s="28">
        <v>2086</v>
      </c>
      <c r="D31" s="28">
        <v>2086</v>
      </c>
    </row>
    <row r="32" spans="1:4" ht="15.75" thickBot="1" x14ac:dyDescent="0.3">
      <c r="A32" s="27"/>
      <c r="B32" s="27" t="s">
        <v>165</v>
      </c>
      <c r="C32" s="28">
        <v>249</v>
      </c>
      <c r="D32" s="28">
        <v>50168</v>
      </c>
    </row>
    <row r="33" spans="1:4" ht="15.75" thickBot="1" x14ac:dyDescent="0.3">
      <c r="A33" s="27" t="s">
        <v>91</v>
      </c>
      <c r="B33" s="27" t="s">
        <v>166</v>
      </c>
      <c r="C33" s="28">
        <v>-39588</v>
      </c>
      <c r="D33" s="28">
        <v>-39588</v>
      </c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>
        <v>314</v>
      </c>
      <c r="D36" s="28">
        <v>314</v>
      </c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156614</v>
      </c>
      <c r="D37" s="23">
        <f>SUM(D38:D39,D44:D48)</f>
        <v>161615</v>
      </c>
    </row>
    <row r="38" spans="1:4" ht="15.75" thickBot="1" x14ac:dyDescent="0.3">
      <c r="A38" s="27" t="s">
        <v>102</v>
      </c>
      <c r="B38" s="27" t="s">
        <v>99</v>
      </c>
      <c r="C38" s="28">
        <v>3670</v>
      </c>
      <c r="D38" s="28">
        <v>3670</v>
      </c>
    </row>
    <row r="39" spans="1:4" ht="15.75" thickBot="1" x14ac:dyDescent="0.3">
      <c r="A39" s="27"/>
      <c r="B39" s="27" t="s">
        <v>104</v>
      </c>
      <c r="C39" s="28">
        <f>SUM(C40:C43)</f>
        <v>152944</v>
      </c>
      <c r="D39" s="28">
        <f>SUM(D40:D43)</f>
        <v>157945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>
        <v>147619</v>
      </c>
      <c r="D41" s="28">
        <v>152620</v>
      </c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>
        <v>5325</v>
      </c>
      <c r="D43" s="28">
        <v>5325</v>
      </c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32561</v>
      </c>
      <c r="D49" s="23">
        <f>SUM(D50:D52,D57:D58,D61:D62)</f>
        <v>33318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>
        <v>12500</v>
      </c>
      <c r="D51" s="28">
        <v>12500</v>
      </c>
    </row>
    <row r="52" spans="1:4" ht="15.75" thickBot="1" x14ac:dyDescent="0.3">
      <c r="A52" s="27"/>
      <c r="B52" s="27" t="s">
        <v>128</v>
      </c>
      <c r="C52" s="28">
        <f>SUM(C53:C56)</f>
        <v>17605</v>
      </c>
      <c r="D52" s="28">
        <f>SUM(D53:D56)</f>
        <v>17533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>
        <v>15711</v>
      </c>
      <c r="D54" s="28">
        <v>15686</v>
      </c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1894</v>
      </c>
      <c r="D56" s="28">
        <v>1847</v>
      </c>
    </row>
    <row r="57" spans="1:4" ht="31.5" customHeight="1" thickBot="1" x14ac:dyDescent="0.3">
      <c r="A57" s="27" t="s">
        <v>134</v>
      </c>
      <c r="B57" s="27" t="s">
        <v>135</v>
      </c>
      <c r="C57" s="28">
        <v>690</v>
      </c>
      <c r="D57" s="28">
        <v>690</v>
      </c>
    </row>
    <row r="58" spans="1:4" ht="15.75" thickBot="1" x14ac:dyDescent="0.3">
      <c r="A58" s="27"/>
      <c r="B58" s="27" t="s">
        <v>136</v>
      </c>
      <c r="C58" s="28">
        <f>SUM(C59:C60)</f>
        <v>649</v>
      </c>
      <c r="D58" s="28">
        <f>SUM(D59:D60)</f>
        <v>1106</v>
      </c>
    </row>
    <row r="59" spans="1:4" ht="15.75" thickBot="1" x14ac:dyDescent="0.3">
      <c r="A59" s="27" t="s">
        <v>137</v>
      </c>
      <c r="B59" s="27" t="s">
        <v>177</v>
      </c>
      <c r="C59" s="28">
        <v>147</v>
      </c>
      <c r="D59" s="28">
        <v>216</v>
      </c>
    </row>
    <row r="60" spans="1:4" ht="15.75" thickBot="1" x14ac:dyDescent="0.3">
      <c r="A60" s="27" t="s">
        <v>139</v>
      </c>
      <c r="B60" s="27" t="s">
        <v>178</v>
      </c>
      <c r="C60" s="28">
        <v>502</v>
      </c>
      <c r="D60" s="28">
        <v>890</v>
      </c>
    </row>
    <row r="61" spans="1:4" ht="15.75" thickBot="1" x14ac:dyDescent="0.3">
      <c r="A61" s="27" t="s">
        <v>141</v>
      </c>
      <c r="B61" s="27" t="s">
        <v>142</v>
      </c>
      <c r="C61" s="28">
        <v>1117</v>
      </c>
      <c r="D61" s="28">
        <v>1489</v>
      </c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2403228</v>
      </c>
      <c r="D63" s="24">
        <f>D24+D37+D49</f>
        <v>2408737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76.28515625" customWidth="1"/>
    <col min="3" max="3" width="20.7109375" customWidth="1"/>
    <col min="4" max="4" width="21.28515625" customWidth="1"/>
    <col min="6" max="6" width="15.140625" bestFit="1" customWidth="1"/>
  </cols>
  <sheetData>
    <row r="1" spans="1:6" ht="12.75" customHeight="1" thickBot="1" x14ac:dyDescent="0.3">
      <c r="A1" s="55" t="s">
        <v>21</v>
      </c>
      <c r="B1" s="55"/>
      <c r="C1" s="55"/>
      <c r="D1" s="55"/>
    </row>
    <row r="2" spans="1:6" ht="20.25" thickBot="1" x14ac:dyDescent="0.3">
      <c r="A2" s="31" t="s">
        <v>146</v>
      </c>
      <c r="B2" s="32" t="s">
        <v>147</v>
      </c>
      <c r="C2" s="31"/>
      <c r="D2" s="31"/>
    </row>
    <row r="3" spans="1:6" ht="15.75" thickBot="1" x14ac:dyDescent="0.3">
      <c r="A3" s="31" t="s">
        <v>146</v>
      </c>
      <c r="B3" s="31" t="s">
        <v>148</v>
      </c>
      <c r="C3" s="29" t="s">
        <v>273</v>
      </c>
      <c r="D3" s="29" t="s">
        <v>274</v>
      </c>
    </row>
    <row r="4" spans="1:6" ht="18.75" customHeight="1" thickBot="1" x14ac:dyDescent="0.3">
      <c r="A4" s="26" t="s">
        <v>146</v>
      </c>
      <c r="B4" s="26" t="s">
        <v>149</v>
      </c>
      <c r="C4" s="23">
        <f>SUM(C5:C11)</f>
        <v>4603434</v>
      </c>
      <c r="D4" s="23">
        <f>SUM(D5:D11)</f>
        <v>4565419</v>
      </c>
    </row>
    <row r="5" spans="1:6" ht="34.5" thickBot="1" x14ac:dyDescent="0.3">
      <c r="A5" s="27" t="s">
        <v>180</v>
      </c>
      <c r="B5" s="27" t="s">
        <v>28</v>
      </c>
      <c r="C5" s="28">
        <v>4082768</v>
      </c>
      <c r="D5" s="28">
        <v>4071778</v>
      </c>
    </row>
    <row r="6" spans="1:6" ht="45.75" thickBot="1" x14ac:dyDescent="0.3">
      <c r="A6" s="27" t="s">
        <v>181</v>
      </c>
      <c r="B6" s="27" t="s">
        <v>36</v>
      </c>
      <c r="C6" s="28">
        <v>36</v>
      </c>
      <c r="D6" s="28">
        <v>41</v>
      </c>
    </row>
    <row r="7" spans="1:6" ht="15.75" thickBot="1" x14ac:dyDescent="0.3">
      <c r="A7" s="27" t="s">
        <v>182</v>
      </c>
      <c r="B7" s="27" t="s">
        <v>41</v>
      </c>
      <c r="C7" s="28">
        <v>20135</v>
      </c>
      <c r="D7" s="28">
        <v>19909</v>
      </c>
    </row>
    <row r="8" spans="1:6" ht="29.25" customHeight="1" thickBot="1" x14ac:dyDescent="0.3">
      <c r="A8" s="27" t="s">
        <v>45</v>
      </c>
      <c r="B8" s="27" t="s">
        <v>46</v>
      </c>
      <c r="C8" s="28">
        <v>271470</v>
      </c>
      <c r="D8" s="28">
        <v>262005</v>
      </c>
      <c r="F8" s="9"/>
    </row>
    <row r="9" spans="1:6" ht="35.25" customHeight="1" thickBot="1" x14ac:dyDescent="0.3">
      <c r="A9" s="27" t="s">
        <v>47</v>
      </c>
      <c r="B9" s="27" t="s">
        <v>48</v>
      </c>
      <c r="C9" s="28">
        <v>228796</v>
      </c>
      <c r="D9" s="28">
        <f>139683+71774</f>
        <v>211457</v>
      </c>
      <c r="F9" s="30"/>
    </row>
    <row r="10" spans="1:6" ht="15.75" thickBot="1" x14ac:dyDescent="0.3">
      <c r="A10" s="27"/>
      <c r="B10" s="27" t="s">
        <v>49</v>
      </c>
      <c r="C10" s="28">
        <v>229</v>
      </c>
      <c r="D10" s="28">
        <v>229</v>
      </c>
      <c r="F10" s="30"/>
    </row>
    <row r="11" spans="1:6" ht="15.75" thickBot="1" x14ac:dyDescent="0.3">
      <c r="A11" s="27" t="s">
        <v>150</v>
      </c>
      <c r="B11" s="27" t="s">
        <v>51</v>
      </c>
      <c r="C11" s="28"/>
      <c r="D11" s="28"/>
      <c r="F11" s="30"/>
    </row>
    <row r="12" spans="1:6" ht="15.75" thickBot="1" x14ac:dyDescent="0.3">
      <c r="A12" s="26" t="s">
        <v>146</v>
      </c>
      <c r="B12" s="26" t="s">
        <v>151</v>
      </c>
      <c r="C12" s="23">
        <f>SUM(C13:C15,C19:C22)</f>
        <v>364574</v>
      </c>
      <c r="D12" s="23">
        <f>SUM(D13:D15,D19:D22)</f>
        <v>657695</v>
      </c>
    </row>
    <row r="13" spans="1:6" ht="23.25" thickBot="1" x14ac:dyDescent="0.3">
      <c r="A13" s="27" t="s">
        <v>183</v>
      </c>
      <c r="B13" s="27" t="s">
        <v>53</v>
      </c>
      <c r="C13" s="28"/>
      <c r="D13" s="28">
        <v>7074</v>
      </c>
    </row>
    <row r="14" spans="1:6" ht="15.75" thickBot="1" x14ac:dyDescent="0.3">
      <c r="A14" s="27" t="s">
        <v>62</v>
      </c>
      <c r="B14" s="27" t="s">
        <v>61</v>
      </c>
      <c r="C14" s="28">
        <v>13741</v>
      </c>
      <c r="D14" s="28">
        <v>8959</v>
      </c>
    </row>
    <row r="15" spans="1:6" ht="15.75" thickBot="1" x14ac:dyDescent="0.3">
      <c r="A15" s="27"/>
      <c r="B15" s="27" t="s">
        <v>64</v>
      </c>
      <c r="C15" s="28">
        <f>SUM(C16:C18)</f>
        <v>266513</v>
      </c>
      <c r="D15" s="28">
        <f>SUM(D16:D18)</f>
        <v>268532</v>
      </c>
      <c r="F15" s="30"/>
    </row>
    <row r="16" spans="1:6" ht="24" customHeight="1" thickBot="1" x14ac:dyDescent="0.3">
      <c r="A16" s="27" t="s">
        <v>152</v>
      </c>
      <c r="B16" s="27" t="s">
        <v>153</v>
      </c>
      <c r="C16" s="28">
        <v>212955</v>
      </c>
      <c r="D16" s="28">
        <v>217735</v>
      </c>
      <c r="F16" s="30"/>
    </row>
    <row r="17" spans="1:6" ht="15.75" thickBot="1" x14ac:dyDescent="0.3">
      <c r="A17" s="27"/>
      <c r="B17" s="27" t="s">
        <v>154</v>
      </c>
      <c r="C17" s="28"/>
      <c r="D17" s="28"/>
      <c r="F17" s="30"/>
    </row>
    <row r="18" spans="1:6" ht="15.75" thickBot="1" x14ac:dyDescent="0.3">
      <c r="A18" s="27" t="s">
        <v>68</v>
      </c>
      <c r="B18" s="27" t="s">
        <v>155</v>
      </c>
      <c r="C18" s="28">
        <v>53558</v>
      </c>
      <c r="D18" s="28">
        <v>50797</v>
      </c>
    </row>
    <row r="19" spans="1:6" ht="34.5" thickBot="1" x14ac:dyDescent="0.3">
      <c r="A19" s="27" t="s">
        <v>70</v>
      </c>
      <c r="B19" s="27" t="s">
        <v>71</v>
      </c>
      <c r="C19" s="28">
        <v>29994</v>
      </c>
      <c r="D19" s="28">
        <v>35085</v>
      </c>
    </row>
    <row r="20" spans="1:6" ht="45.75" thickBot="1" x14ac:dyDescent="0.3">
      <c r="A20" s="27" t="s">
        <v>72</v>
      </c>
      <c r="B20" s="27" t="s">
        <v>73</v>
      </c>
      <c r="C20" s="28">
        <v>9998</v>
      </c>
      <c r="D20" s="28">
        <v>10039</v>
      </c>
    </row>
    <row r="21" spans="1:6" ht="15.75" thickBot="1" x14ac:dyDescent="0.3">
      <c r="A21" s="27" t="s">
        <v>74</v>
      </c>
      <c r="B21" s="27" t="s">
        <v>75</v>
      </c>
      <c r="C21" s="28">
        <v>6483</v>
      </c>
      <c r="D21" s="28">
        <v>6596</v>
      </c>
    </row>
    <row r="22" spans="1:6" ht="15.75" thickBot="1" x14ac:dyDescent="0.3">
      <c r="A22" s="27"/>
      <c r="B22" s="27" t="s">
        <v>76</v>
      </c>
      <c r="C22" s="28">
        <v>37845</v>
      </c>
      <c r="D22" s="28">
        <v>321410</v>
      </c>
    </row>
    <row r="23" spans="1:6" ht="25.5" customHeight="1" thickBot="1" x14ac:dyDescent="0.3">
      <c r="A23" s="33"/>
      <c r="B23" s="33" t="s">
        <v>77</v>
      </c>
      <c r="C23" s="24">
        <f>C4+C12</f>
        <v>4968008</v>
      </c>
      <c r="D23" s="24">
        <f>D4+D12</f>
        <v>5223114</v>
      </c>
    </row>
    <row r="24" spans="1:6" ht="15.75" thickBot="1" x14ac:dyDescent="0.3">
      <c r="A24" s="26" t="s">
        <v>146</v>
      </c>
      <c r="B24" s="26" t="s">
        <v>156</v>
      </c>
      <c r="C24" s="23">
        <f>C25+C35+C36</f>
        <v>3871381</v>
      </c>
      <c r="D24" s="23">
        <f>D25+D35+D36</f>
        <v>3847864</v>
      </c>
    </row>
    <row r="25" spans="1:6" ht="15.75" thickBot="1" x14ac:dyDescent="0.3">
      <c r="A25" s="27"/>
      <c r="B25" s="27" t="s">
        <v>79</v>
      </c>
      <c r="C25" s="28">
        <f>SUM(C26:C34)</f>
        <v>3074578</v>
      </c>
      <c r="D25" s="28">
        <f>SUM(D26:D34)</f>
        <v>3059212</v>
      </c>
    </row>
    <row r="26" spans="1:6" ht="15.75" thickBot="1" x14ac:dyDescent="0.3">
      <c r="A26" s="27" t="s">
        <v>157</v>
      </c>
      <c r="B26" s="27" t="s">
        <v>158</v>
      </c>
      <c r="C26" s="28">
        <v>1074032</v>
      </c>
      <c r="D26" s="28">
        <v>1074032</v>
      </c>
    </row>
    <row r="27" spans="1:6" ht="15.75" thickBot="1" x14ac:dyDescent="0.3">
      <c r="A27" s="27"/>
      <c r="B27" s="27" t="s">
        <v>159</v>
      </c>
      <c r="C27" s="28">
        <v>1074032</v>
      </c>
      <c r="D27" s="28">
        <v>1074032</v>
      </c>
    </row>
    <row r="28" spans="1:6" ht="15.75" thickBot="1" x14ac:dyDescent="0.3">
      <c r="A28" s="27" t="s">
        <v>160</v>
      </c>
      <c r="B28" s="27" t="s">
        <v>161</v>
      </c>
      <c r="C28" s="28">
        <v>809372</v>
      </c>
      <c r="D28" s="28">
        <v>809372</v>
      </c>
    </row>
    <row r="29" spans="1:6" ht="15.75" thickBot="1" x14ac:dyDescent="0.3">
      <c r="A29" s="27" t="s">
        <v>85</v>
      </c>
      <c r="B29" s="27" t="s">
        <v>162</v>
      </c>
      <c r="C29" s="28"/>
      <c r="D29" s="28"/>
    </row>
    <row r="30" spans="1:6" ht="15.75" thickBot="1" x14ac:dyDescent="0.3">
      <c r="A30" s="27" t="s">
        <v>87</v>
      </c>
      <c r="B30" s="27" t="s">
        <v>163</v>
      </c>
      <c r="C30" s="28">
        <v>159578</v>
      </c>
      <c r="D30" s="28"/>
    </row>
    <row r="31" spans="1:6" ht="15.75" thickBot="1" x14ac:dyDescent="0.3">
      <c r="A31" s="27"/>
      <c r="B31" s="27" t="s">
        <v>164</v>
      </c>
      <c r="C31" s="28"/>
      <c r="D31" s="28"/>
    </row>
    <row r="32" spans="1:6" ht="15.75" thickBot="1" x14ac:dyDescent="0.3">
      <c r="A32" s="27"/>
      <c r="B32" s="27" t="s">
        <v>165</v>
      </c>
      <c r="C32" s="28">
        <v>15366</v>
      </c>
      <c r="D32" s="28">
        <v>159578</v>
      </c>
    </row>
    <row r="33" spans="1:4" ht="15.75" thickBot="1" x14ac:dyDescent="0.3">
      <c r="A33" s="27" t="s">
        <v>91</v>
      </c>
      <c r="B33" s="27" t="s">
        <v>166</v>
      </c>
      <c r="C33" s="28">
        <v>-57802</v>
      </c>
      <c r="D33" s="28">
        <v>-57802</v>
      </c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>
        <v>796803</v>
      </c>
      <c r="D36" s="28">
        <v>788652</v>
      </c>
    </row>
    <row r="37" spans="1:4" ht="15.75" thickBot="1" x14ac:dyDescent="0.3">
      <c r="A37" s="26" t="s">
        <v>146</v>
      </c>
      <c r="B37" s="26" t="s">
        <v>275</v>
      </c>
      <c r="C37" s="23">
        <f>SUM(C38:C39,C44:C48)</f>
        <v>552774</v>
      </c>
      <c r="D37" s="23">
        <f>SUM(D38:D39,D44:D48)</f>
        <v>332510</v>
      </c>
    </row>
    <row r="38" spans="1:4" ht="15.75" thickBot="1" x14ac:dyDescent="0.3">
      <c r="A38" s="27" t="s">
        <v>102</v>
      </c>
      <c r="B38" s="27" t="s">
        <v>99</v>
      </c>
      <c r="C38" s="28">
        <v>58724</v>
      </c>
      <c r="D38" s="28">
        <v>84228</v>
      </c>
    </row>
    <row r="39" spans="1:4" ht="15.75" thickBot="1" x14ac:dyDescent="0.3">
      <c r="A39" s="27"/>
      <c r="B39" s="27" t="s">
        <v>104</v>
      </c>
      <c r="C39" s="28">
        <f>SUM(C40:C43)</f>
        <v>331060</v>
      </c>
      <c r="D39" s="28">
        <f>SUM(D40:D43)</f>
        <v>80541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>
        <v>250000</v>
      </c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>
        <v>81060</v>
      </c>
      <c r="D43" s="28">
        <v>80541</v>
      </c>
    </row>
    <row r="44" spans="1:4" ht="15.75" thickBot="1" x14ac:dyDescent="0.3">
      <c r="A44" s="27" t="s">
        <v>113</v>
      </c>
      <c r="B44" s="27" t="s">
        <v>114</v>
      </c>
      <c r="C44" s="28">
        <v>147619</v>
      </c>
      <c r="D44" s="28">
        <v>152619</v>
      </c>
    </row>
    <row r="45" spans="1:4" ht="15.75" thickBot="1" x14ac:dyDescent="0.3">
      <c r="A45" s="27" t="s">
        <v>115</v>
      </c>
      <c r="B45" s="27" t="s">
        <v>116</v>
      </c>
      <c r="C45" s="28">
        <v>1997</v>
      </c>
      <c r="D45" s="28">
        <v>1976</v>
      </c>
    </row>
    <row r="46" spans="1:4" ht="15.75" thickBot="1" x14ac:dyDescent="0.3">
      <c r="A46" s="27" t="s">
        <v>117</v>
      </c>
      <c r="B46" s="27" t="s">
        <v>118</v>
      </c>
      <c r="C46" s="28">
        <v>13374</v>
      </c>
      <c r="D46" s="28">
        <v>13146</v>
      </c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6" ht="15.75" thickBot="1" x14ac:dyDescent="0.3">
      <c r="A49" s="26" t="s">
        <v>146</v>
      </c>
      <c r="B49" s="26" t="s">
        <v>175</v>
      </c>
      <c r="C49" s="23">
        <f>SUM(C50:C52,C57:C58,C61:C62)</f>
        <v>543853</v>
      </c>
      <c r="D49" s="23">
        <f>SUM(D50:D52,D57:D58,D61:D62)</f>
        <v>1042740</v>
      </c>
    </row>
    <row r="50" spans="1:6" ht="15.75" thickBot="1" x14ac:dyDescent="0.3">
      <c r="A50" s="27" t="s">
        <v>124</v>
      </c>
      <c r="B50" s="27" t="s">
        <v>125</v>
      </c>
      <c r="C50" s="28"/>
      <c r="D50" s="28"/>
    </row>
    <row r="51" spans="1:6" ht="15.75" thickBot="1" x14ac:dyDescent="0.3">
      <c r="A51" s="27" t="s">
        <v>127</v>
      </c>
      <c r="B51" s="27" t="s">
        <v>126</v>
      </c>
      <c r="C51" s="28">
        <v>167121</v>
      </c>
      <c r="D51" s="28">
        <v>169455</v>
      </c>
    </row>
    <row r="52" spans="1:6" ht="15.75" thickBot="1" x14ac:dyDescent="0.3">
      <c r="A52" s="27"/>
      <c r="B52" s="27" t="s">
        <v>128</v>
      </c>
      <c r="C52" s="28">
        <f>SUM(C53:C56)</f>
        <v>131339</v>
      </c>
      <c r="D52" s="28">
        <f>SUM(D53:D56)</f>
        <v>647207</v>
      </c>
    </row>
    <row r="53" spans="1:6" ht="15.75" thickBot="1" x14ac:dyDescent="0.3">
      <c r="A53" s="27" t="s">
        <v>129</v>
      </c>
      <c r="B53" s="27" t="s">
        <v>169</v>
      </c>
      <c r="C53" s="28"/>
      <c r="D53" s="28">
        <v>507080</v>
      </c>
    </row>
    <row r="54" spans="1:6" ht="15.75" thickBot="1" x14ac:dyDescent="0.3">
      <c r="A54" s="27" t="s">
        <v>130</v>
      </c>
      <c r="B54" s="27" t="s">
        <v>170</v>
      </c>
      <c r="C54" s="28">
        <v>350</v>
      </c>
      <c r="D54" s="28"/>
    </row>
    <row r="55" spans="1:6" ht="15.75" thickBot="1" x14ac:dyDescent="0.3">
      <c r="A55" s="27" t="s">
        <v>131</v>
      </c>
      <c r="B55" s="27" t="s">
        <v>171</v>
      </c>
      <c r="C55" s="28"/>
      <c r="D55" s="28"/>
    </row>
    <row r="56" spans="1:6" ht="15" customHeight="1" thickBot="1" x14ac:dyDescent="0.3">
      <c r="A56" s="27" t="s">
        <v>132</v>
      </c>
      <c r="B56" s="27" t="s">
        <v>176</v>
      </c>
      <c r="C56" s="28">
        <v>130989</v>
      </c>
      <c r="D56" s="28">
        <v>140127</v>
      </c>
    </row>
    <row r="57" spans="1:6" ht="31.5" customHeight="1" thickBot="1" x14ac:dyDescent="0.3">
      <c r="A57" s="27" t="s">
        <v>134</v>
      </c>
      <c r="B57" s="27" t="s">
        <v>135</v>
      </c>
      <c r="C57" s="28">
        <v>17457</v>
      </c>
      <c r="D57" s="28">
        <v>15704</v>
      </c>
    </row>
    <row r="58" spans="1:6" ht="15.75" thickBot="1" x14ac:dyDescent="0.3">
      <c r="A58" s="27"/>
      <c r="B58" s="27" t="s">
        <v>136</v>
      </c>
      <c r="C58" s="28">
        <f>SUM(C59:C60)</f>
        <v>220701</v>
      </c>
      <c r="D58" s="28">
        <f>SUM(D59:D60)</f>
        <v>203210</v>
      </c>
      <c r="F58" s="30"/>
    </row>
    <row r="59" spans="1:6" ht="15.75" thickBot="1" x14ac:dyDescent="0.3">
      <c r="A59" s="27" t="s">
        <v>137</v>
      </c>
      <c r="B59" s="27" t="s">
        <v>177</v>
      </c>
      <c r="C59" s="28">
        <v>16061</v>
      </c>
      <c r="D59" s="28">
        <v>13657</v>
      </c>
      <c r="F59" s="30"/>
    </row>
    <row r="60" spans="1:6" ht="15.75" thickBot="1" x14ac:dyDescent="0.3">
      <c r="A60" s="27" t="s">
        <v>139</v>
      </c>
      <c r="B60" s="27" t="s">
        <v>178</v>
      </c>
      <c r="C60" s="28">
        <v>204640</v>
      </c>
      <c r="D60" s="28">
        <v>189553</v>
      </c>
      <c r="F60" s="30"/>
    </row>
    <row r="61" spans="1:6" ht="15.75" thickBot="1" x14ac:dyDescent="0.3">
      <c r="A61" s="27" t="s">
        <v>141</v>
      </c>
      <c r="B61" s="27" t="s">
        <v>142</v>
      </c>
      <c r="C61" s="28">
        <v>7235</v>
      </c>
      <c r="D61" s="28">
        <v>7164</v>
      </c>
    </row>
    <row r="62" spans="1:6" ht="15.75" thickBot="1" x14ac:dyDescent="0.3">
      <c r="A62" s="27" t="s">
        <v>179</v>
      </c>
      <c r="B62" s="27" t="s">
        <v>144</v>
      </c>
      <c r="C62" s="28"/>
      <c r="D62" s="28"/>
    </row>
    <row r="63" spans="1:6" ht="23.25" customHeight="1" thickBot="1" x14ac:dyDescent="0.3">
      <c r="A63" s="33"/>
      <c r="B63" s="33" t="s">
        <v>145</v>
      </c>
      <c r="C63" s="24">
        <f>C24+C37+C49</f>
        <v>4968008</v>
      </c>
      <c r="D63" s="24">
        <f>D24+D37+D49</f>
        <v>5223114</v>
      </c>
    </row>
    <row r="66" spans="1:3" x14ac:dyDescent="0.25">
      <c r="A66" s="25" t="s">
        <v>184</v>
      </c>
    </row>
    <row r="67" spans="1:3" x14ac:dyDescent="0.25">
      <c r="C67" s="9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25</v>
      </c>
      <c r="D3" s="31" t="s">
        <v>26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101679</v>
      </c>
      <c r="D4" s="23">
        <f>SUM(D5:D11)</f>
        <v>101061</v>
      </c>
    </row>
    <row r="5" spans="1:4" ht="34.5" thickBot="1" x14ac:dyDescent="0.3">
      <c r="A5" s="27" t="s">
        <v>180</v>
      </c>
      <c r="B5" s="27" t="s">
        <v>28</v>
      </c>
      <c r="C5" s="28"/>
      <c r="D5" s="28"/>
    </row>
    <row r="6" spans="1:4" ht="45.75" thickBot="1" x14ac:dyDescent="0.3">
      <c r="A6" s="27" t="s">
        <v>181</v>
      </c>
      <c r="B6" s="27" t="s">
        <v>36</v>
      </c>
      <c r="C6" s="28"/>
      <c r="D6" s="28"/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>
        <v>101309</v>
      </c>
      <c r="D8" s="28">
        <v>100691</v>
      </c>
    </row>
    <row r="9" spans="1:4" ht="35.25" customHeight="1" thickBot="1" x14ac:dyDescent="0.3">
      <c r="A9" s="27" t="s">
        <v>47</v>
      </c>
      <c r="B9" s="27" t="s">
        <v>48</v>
      </c>
      <c r="C9" s="28">
        <v>370</v>
      </c>
      <c r="D9" s="28">
        <v>370</v>
      </c>
    </row>
    <row r="10" spans="1:4" ht="15.75" thickBot="1" x14ac:dyDescent="0.3">
      <c r="A10" s="27"/>
      <c r="B10" s="27" t="s">
        <v>49</v>
      </c>
      <c r="C10" s="28"/>
      <c r="D10" s="28"/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38097</v>
      </c>
      <c r="D12" s="23">
        <f>SUM(D13:D15,D19:D22)</f>
        <v>37452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/>
      <c r="D14" s="28"/>
    </row>
    <row r="15" spans="1:4" ht="15.75" thickBot="1" x14ac:dyDescent="0.3">
      <c r="A15" s="27"/>
      <c r="B15" s="27" t="s">
        <v>64</v>
      </c>
      <c r="C15" s="28">
        <f>SUM(C16:C18)</f>
        <v>827</v>
      </c>
      <c r="D15" s="28">
        <f>SUM(D16:D18)</f>
        <v>878</v>
      </c>
    </row>
    <row r="16" spans="1:4" ht="24" customHeight="1" thickBot="1" x14ac:dyDescent="0.3">
      <c r="A16" s="27" t="s">
        <v>152</v>
      </c>
      <c r="B16" s="27" t="s">
        <v>153</v>
      </c>
      <c r="C16" s="28"/>
      <c r="D16" s="28"/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827</v>
      </c>
      <c r="D18" s="28">
        <v>878</v>
      </c>
    </row>
    <row r="19" spans="1:4" ht="46.5" customHeight="1" thickBot="1" x14ac:dyDescent="0.3">
      <c r="A19" s="27" t="s">
        <v>70</v>
      </c>
      <c r="B19" s="27" t="s">
        <v>71</v>
      </c>
      <c r="C19" s="28">
        <v>37075</v>
      </c>
      <c r="D19" s="28">
        <v>36363</v>
      </c>
    </row>
    <row r="20" spans="1:4" ht="52.5" customHeight="1" thickBot="1" x14ac:dyDescent="0.3">
      <c r="A20" s="27" t="s">
        <v>72</v>
      </c>
      <c r="B20" s="27" t="s">
        <v>73</v>
      </c>
      <c r="C20" s="28"/>
      <c r="D20" s="28"/>
    </row>
    <row r="21" spans="1:4" ht="15.75" thickBot="1" x14ac:dyDescent="0.3">
      <c r="A21" s="27" t="s">
        <v>74</v>
      </c>
      <c r="B21" s="27" t="s">
        <v>75</v>
      </c>
      <c r="C21" s="28">
        <v>0</v>
      </c>
      <c r="D21" s="28">
        <v>4</v>
      </c>
    </row>
    <row r="22" spans="1:4" ht="15.75" thickBot="1" x14ac:dyDescent="0.3">
      <c r="A22" s="27"/>
      <c r="B22" s="27" t="s">
        <v>76</v>
      </c>
      <c r="C22" s="28">
        <v>195</v>
      </c>
      <c r="D22" s="28">
        <v>207</v>
      </c>
    </row>
    <row r="23" spans="1:4" ht="25.5" customHeight="1" thickBot="1" x14ac:dyDescent="0.3">
      <c r="A23" s="33"/>
      <c r="B23" s="33" t="s">
        <v>77</v>
      </c>
      <c r="C23" s="24">
        <f>C4+C12</f>
        <v>139776</v>
      </c>
      <c r="D23" s="24">
        <f>D4+D12</f>
        <v>138513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82835</v>
      </c>
      <c r="D24" s="23">
        <f>D25+D35+D36</f>
        <v>84373</v>
      </c>
    </row>
    <row r="25" spans="1:4" ht="15.75" thickBot="1" x14ac:dyDescent="0.3">
      <c r="A25" s="27"/>
      <c r="B25" s="27" t="s">
        <v>79</v>
      </c>
      <c r="C25" s="28">
        <f>SUM(C26:C34)</f>
        <v>82835</v>
      </c>
      <c r="D25" s="28">
        <f>SUM(D26:D34)</f>
        <v>84373</v>
      </c>
    </row>
    <row r="26" spans="1:4" ht="15.75" thickBot="1" x14ac:dyDescent="0.3">
      <c r="A26" s="27" t="s">
        <v>157</v>
      </c>
      <c r="B26" s="27" t="s">
        <v>158</v>
      </c>
      <c r="C26" s="28">
        <v>80600</v>
      </c>
      <c r="D26" s="28">
        <v>80600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64321</v>
      </c>
      <c r="D28" s="28">
        <v>64321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-60548</v>
      </c>
      <c r="D30" s="28">
        <v>-43647</v>
      </c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-1538</v>
      </c>
      <c r="D32" s="28">
        <v>-16901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/>
      <c r="D36" s="28"/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24840</v>
      </c>
      <c r="D37" s="23">
        <f>SUM(D38:D39,D44:D48)</f>
        <v>24390</v>
      </c>
    </row>
    <row r="38" spans="1:4" ht="15.75" thickBot="1" x14ac:dyDescent="0.3">
      <c r="A38" s="27" t="s">
        <v>102</v>
      </c>
      <c r="B38" s="27" t="s">
        <v>99</v>
      </c>
      <c r="C38" s="28"/>
      <c r="D38" s="28"/>
    </row>
    <row r="39" spans="1:4" ht="15.75" thickBot="1" x14ac:dyDescent="0.3">
      <c r="A39" s="27"/>
      <c r="B39" s="27" t="s">
        <v>104</v>
      </c>
      <c r="C39" s="28">
        <f>SUM(C40:C43)</f>
        <v>0</v>
      </c>
      <c r="D39" s="28">
        <f>SUM(D40:D43)</f>
        <v>0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/>
      <c r="D43" s="28"/>
    </row>
    <row r="44" spans="1:4" ht="15.75" thickBot="1" x14ac:dyDescent="0.3">
      <c r="A44" s="27" t="s">
        <v>113</v>
      </c>
      <c r="B44" s="27" t="s">
        <v>114</v>
      </c>
      <c r="C44" s="28">
        <v>24840</v>
      </c>
      <c r="D44" s="28">
        <v>24390</v>
      </c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32101</v>
      </c>
      <c r="D49" s="23">
        <f>SUM(D50:D52,D57:D58,D61:D62)</f>
        <v>29750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/>
      <c r="D51" s="28"/>
    </row>
    <row r="52" spans="1:4" ht="15.75" thickBot="1" x14ac:dyDescent="0.3">
      <c r="A52" s="27"/>
      <c r="B52" s="27" t="s">
        <v>128</v>
      </c>
      <c r="C52" s="28">
        <f>SUM(C53:C56)</f>
        <v>2</v>
      </c>
      <c r="D52" s="28">
        <f>SUM(D53:D56)</f>
        <v>2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2</v>
      </c>
      <c r="D56" s="28">
        <v>2</v>
      </c>
    </row>
    <row r="57" spans="1:4" ht="31.5" customHeight="1" thickBot="1" x14ac:dyDescent="0.3">
      <c r="A57" s="27" t="s">
        <v>134</v>
      </c>
      <c r="B57" s="27" t="s">
        <v>135</v>
      </c>
      <c r="C57" s="28">
        <v>31485</v>
      </c>
      <c r="D57" s="28">
        <v>29150</v>
      </c>
    </row>
    <row r="58" spans="1:4" ht="15.75" thickBot="1" x14ac:dyDescent="0.3">
      <c r="A58" s="27"/>
      <c r="B58" s="27" t="s">
        <v>136</v>
      </c>
      <c r="C58" s="28">
        <f>SUM(C59:C60)</f>
        <v>614</v>
      </c>
      <c r="D58" s="28">
        <f>SUM(D59:D60)</f>
        <v>598</v>
      </c>
    </row>
    <row r="59" spans="1:4" ht="15.75" thickBot="1" x14ac:dyDescent="0.3">
      <c r="A59" s="27" t="s">
        <v>137</v>
      </c>
      <c r="B59" s="27" t="s">
        <v>177</v>
      </c>
      <c r="C59" s="28"/>
      <c r="D59" s="28"/>
    </row>
    <row r="60" spans="1:4" ht="15.75" thickBot="1" x14ac:dyDescent="0.3">
      <c r="A60" s="27" t="s">
        <v>139</v>
      </c>
      <c r="B60" s="27" t="s">
        <v>178</v>
      </c>
      <c r="C60" s="28">
        <v>614</v>
      </c>
      <c r="D60" s="28">
        <v>598</v>
      </c>
    </row>
    <row r="61" spans="1:4" ht="15.75" thickBot="1" x14ac:dyDescent="0.3">
      <c r="A61" s="27" t="s">
        <v>141</v>
      </c>
      <c r="B61" s="27" t="s">
        <v>142</v>
      </c>
      <c r="C61" s="28"/>
      <c r="D61" s="28"/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139776</v>
      </c>
      <c r="D63" s="24">
        <f>D24+D37+D49</f>
        <v>138513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3297-B477-417C-B1FD-81E15098C4B7}">
  <dimension ref="A1:E69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5"/>
      <c r="D2" s="31"/>
    </row>
    <row r="3" spans="1:4" ht="15.75" thickBot="1" x14ac:dyDescent="0.3">
      <c r="A3" s="31" t="s">
        <v>146</v>
      </c>
      <c r="B3" s="31" t="s">
        <v>148</v>
      </c>
      <c r="C3" s="36">
        <v>45747</v>
      </c>
      <c r="D3" s="36">
        <v>45657</v>
      </c>
    </row>
    <row r="4" spans="1:4" ht="18.75" customHeight="1" thickBot="1" x14ac:dyDescent="0.3">
      <c r="A4" s="26" t="s">
        <v>146</v>
      </c>
      <c r="B4" s="26" t="s">
        <v>149</v>
      </c>
      <c r="C4" s="37">
        <f>SUM(C5:C11)</f>
        <v>90897</v>
      </c>
      <c r="D4" s="23">
        <f>SUM(D5:D11)</f>
        <v>91804</v>
      </c>
    </row>
    <row r="5" spans="1:4" ht="34.5" thickBot="1" x14ac:dyDescent="0.3">
      <c r="A5" s="27" t="s">
        <v>180</v>
      </c>
      <c r="B5" s="27" t="s">
        <v>28</v>
      </c>
      <c r="C5" s="28">
        <v>90316</v>
      </c>
      <c r="D5" s="28">
        <v>91158</v>
      </c>
    </row>
    <row r="6" spans="1:4" ht="45.75" thickBot="1" x14ac:dyDescent="0.3">
      <c r="A6" s="27" t="s">
        <v>181</v>
      </c>
      <c r="B6" s="27" t="s">
        <v>36</v>
      </c>
      <c r="C6" s="28">
        <v>438</v>
      </c>
      <c r="D6" s="28">
        <v>508</v>
      </c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/>
      <c r="D8" s="28"/>
    </row>
    <row r="9" spans="1:4" ht="35.25" customHeight="1" thickBot="1" x14ac:dyDescent="0.3">
      <c r="A9" s="27" t="s">
        <v>47</v>
      </c>
      <c r="B9" s="27" t="s">
        <v>48</v>
      </c>
      <c r="C9" s="28">
        <v>113</v>
      </c>
      <c r="D9" s="28">
        <v>107</v>
      </c>
    </row>
    <row r="10" spans="1:4" ht="15.75" thickBot="1" x14ac:dyDescent="0.3">
      <c r="A10" s="27"/>
      <c r="B10" s="27" t="s">
        <v>49</v>
      </c>
      <c r="C10" s="28">
        <v>30</v>
      </c>
      <c r="D10" s="28">
        <v>31</v>
      </c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37">
        <f>SUM(C13:C15,C19:C22)</f>
        <v>8977</v>
      </c>
      <c r="D12" s="23">
        <f>SUM(D13:D15,D19:D22)</f>
        <v>8222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>
        <v>775</v>
      </c>
      <c r="D14" s="28">
        <v>770</v>
      </c>
    </row>
    <row r="15" spans="1:4" ht="15.75" thickBot="1" x14ac:dyDescent="0.3">
      <c r="A15" s="27"/>
      <c r="B15" s="27" t="s">
        <v>64</v>
      </c>
      <c r="C15" s="28">
        <f>SUM(C16:C18)</f>
        <v>6379</v>
      </c>
      <c r="D15" s="28">
        <f>SUM(D16:D18)</f>
        <v>6351</v>
      </c>
    </row>
    <row r="16" spans="1:4" ht="24" customHeight="1" thickBot="1" x14ac:dyDescent="0.3">
      <c r="A16" s="27" t="s">
        <v>152</v>
      </c>
      <c r="B16" s="27" t="s">
        <v>153</v>
      </c>
      <c r="C16" s="28">
        <v>5325</v>
      </c>
      <c r="D16" s="28">
        <v>5568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1054</v>
      </c>
      <c r="D18" s="28">
        <v>783</v>
      </c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>
        <v>204</v>
      </c>
      <c r="D20" s="28">
        <v>126</v>
      </c>
    </row>
    <row r="21" spans="1:4" ht="15.75" thickBot="1" x14ac:dyDescent="0.3">
      <c r="A21" s="27" t="s">
        <v>74</v>
      </c>
      <c r="B21" s="27" t="s">
        <v>75</v>
      </c>
      <c r="C21" s="28"/>
      <c r="D21" s="28"/>
    </row>
    <row r="22" spans="1:4" ht="15.75" thickBot="1" x14ac:dyDescent="0.3">
      <c r="A22" s="27"/>
      <c r="B22" s="27" t="s">
        <v>76</v>
      </c>
      <c r="C22" s="28">
        <v>1619</v>
      </c>
      <c r="D22" s="28">
        <v>975</v>
      </c>
    </row>
    <row r="23" spans="1:4" ht="25.5" customHeight="1" thickBot="1" x14ac:dyDescent="0.3">
      <c r="A23" s="33"/>
      <c r="B23" s="33" t="s">
        <v>77</v>
      </c>
      <c r="C23" s="38">
        <f>C4+C12</f>
        <v>99874</v>
      </c>
      <c r="D23" s="24">
        <f>D4+D12</f>
        <v>100026</v>
      </c>
    </row>
    <row r="24" spans="1:4" ht="15.75" thickBot="1" x14ac:dyDescent="0.3">
      <c r="A24" s="26" t="s">
        <v>146</v>
      </c>
      <c r="B24" s="26" t="s">
        <v>156</v>
      </c>
      <c r="C24" s="37">
        <f>C25+C35+C36</f>
        <v>-79951</v>
      </c>
      <c r="D24" s="23">
        <f>D25+D35+D36</f>
        <v>-75422</v>
      </c>
    </row>
    <row r="25" spans="1:4" ht="15.75" thickBot="1" x14ac:dyDescent="0.3">
      <c r="A25" s="27"/>
      <c r="B25" s="27" t="s">
        <v>79</v>
      </c>
      <c r="C25" s="28">
        <f>SUM(C26:C34)</f>
        <v>-79951</v>
      </c>
      <c r="D25" s="28">
        <f>SUM(D26:D34)</f>
        <v>-75422</v>
      </c>
    </row>
    <row r="26" spans="1:4" ht="15.75" thickBot="1" x14ac:dyDescent="0.3">
      <c r="A26" s="27" t="s">
        <v>157</v>
      </c>
      <c r="B26" s="27" t="s">
        <v>158</v>
      </c>
      <c r="C26" s="28">
        <v>60</v>
      </c>
      <c r="D26" s="28">
        <v>60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-107</v>
      </c>
      <c r="D28" s="28">
        <v>-108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-75374</v>
      </c>
      <c r="D30" s="28">
        <v>-63917</v>
      </c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-4530</v>
      </c>
      <c r="D32" s="28">
        <v>-11457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/>
      <c r="D36" s="28"/>
    </row>
    <row r="37" spans="1:4" ht="15.75" thickBot="1" x14ac:dyDescent="0.3">
      <c r="A37" s="26" t="s">
        <v>146</v>
      </c>
      <c r="B37" s="26" t="s">
        <v>168</v>
      </c>
      <c r="C37" s="37">
        <f>SUM(C38:C39,C44:C48)</f>
        <v>154575</v>
      </c>
      <c r="D37" s="23">
        <f>SUM(D38:D39,D44:D48)</f>
        <v>145549</v>
      </c>
    </row>
    <row r="38" spans="1:4" ht="15.75" thickBot="1" x14ac:dyDescent="0.3">
      <c r="A38" s="27" t="s">
        <v>102</v>
      </c>
      <c r="B38" s="27" t="s">
        <v>99</v>
      </c>
      <c r="C38" s="28">
        <v>158</v>
      </c>
      <c r="D38" s="28">
        <v>158</v>
      </c>
    </row>
    <row r="39" spans="1:4" ht="15.75" thickBot="1" x14ac:dyDescent="0.3">
      <c r="A39" s="27"/>
      <c r="B39" s="27" t="s">
        <v>104</v>
      </c>
      <c r="C39" s="28">
        <f>SUM(C40:C43)</f>
        <v>338</v>
      </c>
      <c r="D39" s="28">
        <f>SUM(D40:D43)</f>
        <v>327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>
        <v>338</v>
      </c>
      <c r="D43" s="28">
        <v>327</v>
      </c>
    </row>
    <row r="44" spans="1:4" ht="15.75" thickBot="1" x14ac:dyDescent="0.3">
      <c r="A44" s="27" t="s">
        <v>113</v>
      </c>
      <c r="B44" s="27" t="s">
        <v>114</v>
      </c>
      <c r="C44" s="28">
        <v>154079</v>
      </c>
      <c r="D44" s="28">
        <v>145064</v>
      </c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37">
        <f>SUM(C50:C52,C57:C58,C61:C62)</f>
        <v>25250</v>
      </c>
      <c r="D49" s="23">
        <f>SUM(D50:D52,D57:D58,D61:D62)</f>
        <v>29899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/>
      <c r="D51" s="28"/>
    </row>
    <row r="52" spans="1:4" ht="15.75" thickBot="1" x14ac:dyDescent="0.3">
      <c r="A52" s="27"/>
      <c r="B52" s="27" t="s">
        <v>128</v>
      </c>
      <c r="C52" s="28">
        <f>SUM(C53:C56)</f>
        <v>105</v>
      </c>
      <c r="D52" s="28">
        <f>SUM(D53:D56)</f>
        <v>163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105</v>
      </c>
      <c r="D56" s="28">
        <v>163</v>
      </c>
    </row>
    <row r="57" spans="1:4" ht="31.5" customHeight="1" thickBot="1" x14ac:dyDescent="0.3">
      <c r="A57" s="27" t="s">
        <v>134</v>
      </c>
      <c r="B57" s="27" t="s">
        <v>135</v>
      </c>
      <c r="C57" s="28">
        <v>1889</v>
      </c>
      <c r="D57" s="28">
        <v>9315</v>
      </c>
    </row>
    <row r="58" spans="1:4" ht="15.75" thickBot="1" x14ac:dyDescent="0.3">
      <c r="A58" s="27"/>
      <c r="B58" s="27" t="s">
        <v>136</v>
      </c>
      <c r="C58" s="28">
        <f>SUM(C59:C60)</f>
        <v>23256</v>
      </c>
      <c r="D58" s="28">
        <f>SUM(D59:D60)</f>
        <v>20421</v>
      </c>
    </row>
    <row r="59" spans="1:4" ht="15.75" thickBot="1" x14ac:dyDescent="0.3">
      <c r="A59" s="27" t="s">
        <v>137</v>
      </c>
      <c r="B59" s="27" t="s">
        <v>177</v>
      </c>
      <c r="C59" s="28">
        <v>1952</v>
      </c>
      <c r="D59" s="28">
        <v>2147</v>
      </c>
    </row>
    <row r="60" spans="1:4" ht="15.75" thickBot="1" x14ac:dyDescent="0.3">
      <c r="A60" s="27" t="s">
        <v>139</v>
      </c>
      <c r="B60" s="27" t="s">
        <v>178</v>
      </c>
      <c r="C60" s="28">
        <v>21304</v>
      </c>
      <c r="D60" s="28">
        <v>18274</v>
      </c>
    </row>
    <row r="61" spans="1:4" ht="15.75" thickBot="1" x14ac:dyDescent="0.3">
      <c r="A61" s="27" t="s">
        <v>141</v>
      </c>
      <c r="B61" s="27" t="s">
        <v>142</v>
      </c>
      <c r="C61" s="28"/>
      <c r="D61" s="28"/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38">
        <f>C24+C37+C49</f>
        <v>99874</v>
      </c>
      <c r="D63" s="24">
        <f>D24+D37+D49</f>
        <v>100026</v>
      </c>
    </row>
    <row r="66" spans="1:5" x14ac:dyDescent="0.25">
      <c r="A66" s="25" t="s">
        <v>184</v>
      </c>
    </row>
    <row r="69" spans="1:5" x14ac:dyDescent="0.25">
      <c r="E69" s="9"/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25</v>
      </c>
      <c r="D3" s="31" t="s">
        <v>26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355</v>
      </c>
      <c r="D4" s="23">
        <f>SUM(D5:D11)</f>
        <v>355</v>
      </c>
    </row>
    <row r="5" spans="1:4" ht="34.5" thickBot="1" x14ac:dyDescent="0.3">
      <c r="A5" s="27" t="s">
        <v>180</v>
      </c>
      <c r="B5" s="27" t="s">
        <v>28</v>
      </c>
      <c r="C5" s="28"/>
      <c r="D5" s="28"/>
    </row>
    <row r="6" spans="1:4" ht="45.75" thickBot="1" x14ac:dyDescent="0.3">
      <c r="A6" s="27" t="s">
        <v>181</v>
      </c>
      <c r="B6" s="27" t="s">
        <v>36</v>
      </c>
      <c r="C6" s="28">
        <v>353</v>
      </c>
      <c r="D6" s="28">
        <v>353</v>
      </c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/>
      <c r="D8" s="28"/>
    </row>
    <row r="9" spans="1:4" ht="35.25" customHeight="1" thickBot="1" x14ac:dyDescent="0.3">
      <c r="A9" s="27" t="s">
        <v>47</v>
      </c>
      <c r="B9" s="27" t="s">
        <v>48</v>
      </c>
      <c r="C9" s="28">
        <v>2</v>
      </c>
      <c r="D9" s="28">
        <v>2</v>
      </c>
    </row>
    <row r="10" spans="1:4" ht="15.75" thickBot="1" x14ac:dyDescent="0.3">
      <c r="A10" s="27"/>
      <c r="B10" s="27" t="s">
        <v>49</v>
      </c>
      <c r="C10" s="28"/>
      <c r="D10" s="28"/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1218</v>
      </c>
      <c r="D12" s="23">
        <f>SUM(D13:D15,D19:D22)</f>
        <v>937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/>
      <c r="D14" s="28">
        <v>1</v>
      </c>
    </row>
    <row r="15" spans="1:4" ht="15.75" thickBot="1" x14ac:dyDescent="0.3">
      <c r="A15" s="27"/>
      <c r="B15" s="27" t="s">
        <v>64</v>
      </c>
      <c r="C15" s="28">
        <f>SUM(C16:C18)</f>
        <v>252</v>
      </c>
      <c r="D15" s="28">
        <f>SUM(D16:D18)</f>
        <v>92</v>
      </c>
    </row>
    <row r="16" spans="1:4" ht="24" customHeight="1" thickBot="1" x14ac:dyDescent="0.3">
      <c r="A16" s="27" t="s">
        <v>152</v>
      </c>
      <c r="B16" s="27" t="s">
        <v>153</v>
      </c>
      <c r="C16" s="28">
        <v>149</v>
      </c>
      <c r="D16" s="28">
        <v>64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103</v>
      </c>
      <c r="D18" s="28">
        <v>28</v>
      </c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/>
      <c r="D20" s="28"/>
    </row>
    <row r="21" spans="1:4" ht="15.75" thickBot="1" x14ac:dyDescent="0.3">
      <c r="A21" s="27" t="s">
        <v>74</v>
      </c>
      <c r="B21" s="27" t="s">
        <v>75</v>
      </c>
      <c r="C21" s="28"/>
      <c r="D21" s="28">
        <v>6</v>
      </c>
    </row>
    <row r="22" spans="1:4" ht="15.75" thickBot="1" x14ac:dyDescent="0.3">
      <c r="A22" s="27"/>
      <c r="B22" s="27" t="s">
        <v>76</v>
      </c>
      <c r="C22" s="28">
        <v>966</v>
      </c>
      <c r="D22" s="28">
        <v>838</v>
      </c>
    </row>
    <row r="23" spans="1:4" ht="25.5" customHeight="1" thickBot="1" x14ac:dyDescent="0.3">
      <c r="A23" s="33"/>
      <c r="B23" s="33" t="s">
        <v>77</v>
      </c>
      <c r="C23" s="24">
        <f>C4+C12</f>
        <v>1573</v>
      </c>
      <c r="D23" s="24">
        <f>D4+D12</f>
        <v>1292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1109</v>
      </c>
      <c r="D24" s="23">
        <f>D25+D35+D36</f>
        <v>939</v>
      </c>
    </row>
    <row r="25" spans="1:4" ht="15.75" thickBot="1" x14ac:dyDescent="0.3">
      <c r="A25" s="27"/>
      <c r="B25" s="27" t="s">
        <v>79</v>
      </c>
      <c r="C25" s="28">
        <f>SUM(C26:C34)</f>
        <v>1109</v>
      </c>
      <c r="D25" s="28">
        <f>SUM(D26:D34)</f>
        <v>939</v>
      </c>
    </row>
    <row r="26" spans="1:4" ht="15.75" thickBot="1" x14ac:dyDescent="0.3">
      <c r="A26" s="27" t="s">
        <v>157</v>
      </c>
      <c r="B26" s="27" t="s">
        <v>158</v>
      </c>
      <c r="C26" s="28">
        <v>60</v>
      </c>
      <c r="D26" s="28">
        <v>60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637</v>
      </c>
      <c r="D28" s="28">
        <v>673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206</v>
      </c>
      <c r="D30" s="28"/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206</v>
      </c>
      <c r="D32" s="28">
        <v>206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/>
      <c r="D36" s="28"/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0</v>
      </c>
      <c r="D37" s="23">
        <f>SUM(D38:D39,D44:D48)</f>
        <v>0</v>
      </c>
    </row>
    <row r="38" spans="1:4" ht="15.75" thickBot="1" x14ac:dyDescent="0.3">
      <c r="A38" s="27" t="s">
        <v>102</v>
      </c>
      <c r="B38" s="27" t="s">
        <v>99</v>
      </c>
      <c r="C38" s="28"/>
      <c r="D38" s="28"/>
    </row>
    <row r="39" spans="1:4" ht="15.75" thickBot="1" x14ac:dyDescent="0.3">
      <c r="A39" s="27"/>
      <c r="B39" s="27" t="s">
        <v>104</v>
      </c>
      <c r="C39" s="28">
        <f>SUM(C40:C43)</f>
        <v>0</v>
      </c>
      <c r="D39" s="28">
        <f>SUM(D40:D43)</f>
        <v>0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/>
      <c r="D42" s="28"/>
    </row>
    <row r="43" spans="1:4" ht="18" customHeight="1" thickBot="1" x14ac:dyDescent="0.3">
      <c r="A43" s="27" t="s">
        <v>111</v>
      </c>
      <c r="B43" s="27" t="s">
        <v>172</v>
      </c>
      <c r="C43" s="28"/>
      <c r="D43" s="28"/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464</v>
      </c>
      <c r="D49" s="23">
        <f>SUM(D50:D52,D57:D58,D61:D62)</f>
        <v>353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/>
      <c r="D51" s="28"/>
    </row>
    <row r="52" spans="1:4" ht="15.75" thickBot="1" x14ac:dyDescent="0.3">
      <c r="A52" s="27"/>
      <c r="B52" s="27" t="s">
        <v>128</v>
      </c>
      <c r="C52" s="28">
        <f>SUM(C53:C56)</f>
        <v>178</v>
      </c>
      <c r="D52" s="28">
        <f>SUM(D53:D56)</f>
        <v>185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/>
      <c r="D55" s="28"/>
    </row>
    <row r="56" spans="1:4" ht="42" customHeight="1" thickBot="1" x14ac:dyDescent="0.3">
      <c r="A56" s="27" t="s">
        <v>132</v>
      </c>
      <c r="B56" s="27" t="s">
        <v>176</v>
      </c>
      <c r="C56" s="28">
        <v>178</v>
      </c>
      <c r="D56" s="28">
        <v>185</v>
      </c>
    </row>
    <row r="57" spans="1:4" ht="31.5" customHeight="1" thickBot="1" x14ac:dyDescent="0.3">
      <c r="A57" s="27" t="s">
        <v>134</v>
      </c>
      <c r="B57" s="27" t="s">
        <v>135</v>
      </c>
      <c r="C57" s="28"/>
      <c r="D57" s="28"/>
    </row>
    <row r="58" spans="1:4" ht="15.75" thickBot="1" x14ac:dyDescent="0.3">
      <c r="A58" s="27"/>
      <c r="B58" s="27" t="s">
        <v>136</v>
      </c>
      <c r="C58" s="28">
        <f>SUM(C59:C60)</f>
        <v>286</v>
      </c>
      <c r="D58" s="28">
        <f>SUM(D59:D60)</f>
        <v>160</v>
      </c>
    </row>
    <row r="59" spans="1:4" ht="15.75" thickBot="1" x14ac:dyDescent="0.3">
      <c r="A59" s="27" t="s">
        <v>137</v>
      </c>
      <c r="B59" s="27" t="s">
        <v>177</v>
      </c>
      <c r="C59" s="28">
        <v>102</v>
      </c>
      <c r="D59" s="28"/>
    </row>
    <row r="60" spans="1:4" ht="15.75" thickBot="1" x14ac:dyDescent="0.3">
      <c r="A60" s="27" t="s">
        <v>139</v>
      </c>
      <c r="B60" s="27" t="s">
        <v>178</v>
      </c>
      <c r="C60" s="28">
        <v>184</v>
      </c>
      <c r="D60" s="28">
        <v>160</v>
      </c>
    </row>
    <row r="61" spans="1:4" ht="15.75" thickBot="1" x14ac:dyDescent="0.3">
      <c r="A61" s="27" t="s">
        <v>141</v>
      </c>
      <c r="B61" s="27" t="s">
        <v>142</v>
      </c>
      <c r="C61" s="28"/>
      <c r="D61" s="28">
        <v>8</v>
      </c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1573</v>
      </c>
      <c r="D63" s="24">
        <f>D24+D37+D49</f>
        <v>1292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129519</v>
      </c>
      <c r="D7" s="12">
        <f>ROUND(SUM(D8,D13,D17,D20,D21,D22,D23),2)</f>
        <v>128943</v>
      </c>
    </row>
    <row r="8" spans="1:4" x14ac:dyDescent="0.25">
      <c r="A8" s="13"/>
      <c r="B8" s="13" t="s">
        <v>28</v>
      </c>
      <c r="C8" s="14">
        <f>SUM(C9:C12)</f>
        <v>249</v>
      </c>
      <c r="D8" s="14">
        <f>SUM(D9:D12)</f>
        <v>245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>
        <v>249</v>
      </c>
      <c r="D10" s="15">
        <v>245</v>
      </c>
    </row>
    <row r="11" spans="1:4" x14ac:dyDescent="0.25">
      <c r="A11" s="13"/>
      <c r="B11" s="13" t="s">
        <v>33</v>
      </c>
      <c r="C11" s="15">
        <v>0</v>
      </c>
      <c r="D11" s="15">
        <v>0</v>
      </c>
    </row>
    <row r="12" spans="1:4" ht="22.5" x14ac:dyDescent="0.25">
      <c r="A12" s="13" t="s">
        <v>34</v>
      </c>
      <c r="B12" s="13" t="s">
        <v>35</v>
      </c>
      <c r="C12" s="15">
        <v>0</v>
      </c>
      <c r="D12" s="15">
        <v>0</v>
      </c>
    </row>
    <row r="13" spans="1:4" x14ac:dyDescent="0.25">
      <c r="A13" s="13"/>
      <c r="B13" s="13" t="s">
        <v>36</v>
      </c>
      <c r="C13" s="14">
        <f>SUM(C14:C16)</f>
        <v>129257</v>
      </c>
      <c r="D13" s="14">
        <f>SUM(D14:D16)</f>
        <v>128685</v>
      </c>
    </row>
    <row r="14" spans="1:4" x14ac:dyDescent="0.25">
      <c r="A14" s="13" t="s">
        <v>37</v>
      </c>
      <c r="B14" s="13" t="s">
        <v>38</v>
      </c>
      <c r="C14" s="15">
        <v>0</v>
      </c>
      <c r="D14" s="15">
        <v>0</v>
      </c>
    </row>
    <row r="15" spans="1:4" x14ac:dyDescent="0.25">
      <c r="A15" s="13"/>
      <c r="B15" s="13" t="s">
        <v>33</v>
      </c>
      <c r="C15" s="15">
        <v>0</v>
      </c>
      <c r="D15" s="15">
        <v>0</v>
      </c>
    </row>
    <row r="16" spans="1:4" ht="45" x14ac:dyDescent="0.25">
      <c r="A16" s="13" t="s">
        <v>39</v>
      </c>
      <c r="B16" s="13" t="s">
        <v>40</v>
      </c>
      <c r="C16" s="15">
        <v>129257</v>
      </c>
      <c r="D16" s="15">
        <v>128685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>
        <v>0</v>
      </c>
      <c r="D18" s="15">
        <v>0</v>
      </c>
    </row>
    <row r="19" spans="1:4" x14ac:dyDescent="0.25">
      <c r="A19" s="13" t="s">
        <v>43</v>
      </c>
      <c r="B19" s="13" t="s">
        <v>44</v>
      </c>
      <c r="C19" s="15">
        <v>0</v>
      </c>
      <c r="D19" s="15">
        <v>0</v>
      </c>
    </row>
    <row r="20" spans="1:4" ht="33.75" x14ac:dyDescent="0.25">
      <c r="A20" s="13" t="s">
        <v>45</v>
      </c>
      <c r="B20" s="13" t="s">
        <v>46</v>
      </c>
      <c r="C20" s="15">
        <v>0</v>
      </c>
      <c r="D20" s="15">
        <v>0</v>
      </c>
    </row>
    <row r="21" spans="1:4" ht="33.75" x14ac:dyDescent="0.25">
      <c r="A21" s="13" t="s">
        <v>47</v>
      </c>
      <c r="B21" s="13" t="s">
        <v>48</v>
      </c>
      <c r="C21" s="15">
        <v>13</v>
      </c>
      <c r="D21" s="15">
        <v>13</v>
      </c>
    </row>
    <row r="22" spans="1:4" x14ac:dyDescent="0.25">
      <c r="A22" s="13"/>
      <c r="B22" s="13" t="s">
        <v>49</v>
      </c>
      <c r="C22" s="15">
        <v>0</v>
      </c>
      <c r="D22" s="15">
        <v>0</v>
      </c>
    </row>
    <row r="23" spans="1:4" x14ac:dyDescent="0.25">
      <c r="A23" s="13" t="s">
        <v>50</v>
      </c>
      <c r="B23" s="13" t="s">
        <v>51</v>
      </c>
      <c r="C23" s="15">
        <v>0</v>
      </c>
      <c r="D23" s="15">
        <v>0</v>
      </c>
    </row>
    <row r="24" spans="1:4" x14ac:dyDescent="0.25">
      <c r="A24" s="11"/>
      <c r="B24" s="11" t="s">
        <v>52</v>
      </c>
      <c r="C24" s="12">
        <f>ROUND(SUM(C25,C31,C34,C38,C39,C40,C41),2)</f>
        <v>34055</v>
      </c>
      <c r="D24" s="12">
        <f>ROUND(SUM(D25,D31,D34,D38,D39,D40,D41),2)</f>
        <v>42697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>
        <v>0</v>
      </c>
      <c r="D26" s="15">
        <v>0</v>
      </c>
    </row>
    <row r="27" spans="1:4" x14ac:dyDescent="0.25">
      <c r="A27" s="13" t="s">
        <v>55</v>
      </c>
      <c r="B27" s="13" t="s">
        <v>38</v>
      </c>
      <c r="C27" s="15">
        <v>0</v>
      </c>
      <c r="D27" s="15">
        <v>0</v>
      </c>
    </row>
    <row r="28" spans="1:4" x14ac:dyDescent="0.25">
      <c r="A28" s="13" t="s">
        <v>55</v>
      </c>
      <c r="B28" s="13" t="s">
        <v>56</v>
      </c>
      <c r="C28" s="15">
        <v>0</v>
      </c>
      <c r="D28" s="15">
        <v>0</v>
      </c>
    </row>
    <row r="29" spans="1:4" x14ac:dyDescent="0.25">
      <c r="A29" s="13" t="s">
        <v>57</v>
      </c>
      <c r="B29" s="13" t="s">
        <v>58</v>
      </c>
      <c r="C29" s="15">
        <v>0</v>
      </c>
      <c r="D29" s="15">
        <v>0</v>
      </c>
    </row>
    <row r="30" spans="1:4" x14ac:dyDescent="0.25">
      <c r="A30" s="13" t="s">
        <v>59</v>
      </c>
      <c r="B30" s="13" t="s">
        <v>60</v>
      </c>
      <c r="C30" s="15">
        <v>0</v>
      </c>
      <c r="D30" s="15">
        <v>0</v>
      </c>
    </row>
    <row r="31" spans="1:4" x14ac:dyDescent="0.25">
      <c r="A31" s="13"/>
      <c r="B31" s="13" t="s">
        <v>61</v>
      </c>
      <c r="C31" s="14">
        <f>SUM(C32:C33)</f>
        <v>7031</v>
      </c>
      <c r="D31" s="14">
        <f>SUM(D32:D33)</f>
        <v>6647</v>
      </c>
    </row>
    <row r="32" spans="1:4" x14ac:dyDescent="0.25">
      <c r="A32" s="13" t="s">
        <v>62</v>
      </c>
      <c r="B32" s="13" t="s">
        <v>63</v>
      </c>
      <c r="C32" s="15">
        <v>7031</v>
      </c>
      <c r="D32" s="15">
        <v>6647</v>
      </c>
    </row>
    <row r="33" spans="1:4" x14ac:dyDescent="0.25">
      <c r="A33" s="13"/>
      <c r="B33" s="13" t="s">
        <v>33</v>
      </c>
      <c r="C33" s="15">
        <v>0</v>
      </c>
      <c r="D33" s="15">
        <v>0</v>
      </c>
    </row>
    <row r="34" spans="1:4" x14ac:dyDescent="0.25">
      <c r="A34" s="13"/>
      <c r="B34" s="13" t="s">
        <v>64</v>
      </c>
      <c r="C34" s="14">
        <f>SUM(C35:C37)</f>
        <v>1394</v>
      </c>
      <c r="D34" s="14">
        <f>SUM(D35:D37)</f>
        <v>1304</v>
      </c>
    </row>
    <row r="35" spans="1:4" ht="22.5" x14ac:dyDescent="0.25">
      <c r="A35" s="13" t="s">
        <v>65</v>
      </c>
      <c r="B35" s="13" t="s">
        <v>66</v>
      </c>
      <c r="C35" s="15">
        <v>865</v>
      </c>
      <c r="D35" s="15">
        <v>688</v>
      </c>
    </row>
    <row r="36" spans="1:4" x14ac:dyDescent="0.25">
      <c r="A36" s="13"/>
      <c r="B36" s="13" t="s">
        <v>67</v>
      </c>
      <c r="C36" s="15">
        <v>0</v>
      </c>
      <c r="D36" s="15">
        <v>0</v>
      </c>
    </row>
    <row r="37" spans="1:4" x14ac:dyDescent="0.25">
      <c r="A37" s="13" t="s">
        <v>68</v>
      </c>
      <c r="B37" s="13" t="s">
        <v>69</v>
      </c>
      <c r="C37" s="15">
        <v>529</v>
      </c>
      <c r="D37" s="15">
        <v>616</v>
      </c>
    </row>
    <row r="38" spans="1:4" ht="45" x14ac:dyDescent="0.25">
      <c r="A38" s="13" t="s">
        <v>70</v>
      </c>
      <c r="B38" s="13" t="s">
        <v>71</v>
      </c>
      <c r="C38" s="15">
        <v>0</v>
      </c>
      <c r="D38" s="15">
        <v>0</v>
      </c>
    </row>
    <row r="39" spans="1:4" ht="45" x14ac:dyDescent="0.25">
      <c r="A39" s="13" t="s">
        <v>72</v>
      </c>
      <c r="B39" s="13" t="s">
        <v>73</v>
      </c>
      <c r="C39" s="15">
        <v>0</v>
      </c>
      <c r="D39" s="15">
        <v>0</v>
      </c>
    </row>
    <row r="40" spans="1:4" x14ac:dyDescent="0.25">
      <c r="A40" s="13" t="s">
        <v>74</v>
      </c>
      <c r="B40" s="13" t="s">
        <v>75</v>
      </c>
      <c r="C40" s="15">
        <v>0</v>
      </c>
      <c r="D40" s="15">
        <v>65</v>
      </c>
    </row>
    <row r="41" spans="1:4" x14ac:dyDescent="0.25">
      <c r="A41" s="13"/>
      <c r="B41" s="13" t="s">
        <v>76</v>
      </c>
      <c r="C41" s="15">
        <v>25630</v>
      </c>
      <c r="D41" s="15">
        <v>34681</v>
      </c>
    </row>
    <row r="42" spans="1:4" x14ac:dyDescent="0.25">
      <c r="A42" s="16"/>
      <c r="B42" s="17" t="s">
        <v>77</v>
      </c>
      <c r="C42" s="18">
        <f>ROUND(SUM(C7,C24),2)</f>
        <v>163574</v>
      </c>
      <c r="D42" s="18">
        <f>ROUND(SUM(D7,D24),2)</f>
        <v>171640</v>
      </c>
    </row>
    <row r="43" spans="1:4" x14ac:dyDescent="0.25">
      <c r="A43" s="11"/>
      <c r="B43" s="11" t="s">
        <v>78</v>
      </c>
      <c r="C43" s="12">
        <f>ROUND(SUM(C44,C54,C55),2)</f>
        <v>135061</v>
      </c>
      <c r="D43" s="12">
        <f>ROUND(SUM(D44,D54,D55),2)</f>
        <v>140460</v>
      </c>
    </row>
    <row r="44" spans="1:4" x14ac:dyDescent="0.25">
      <c r="A44" s="13"/>
      <c r="B44" s="13" t="s">
        <v>79</v>
      </c>
      <c r="C44" s="14">
        <f>ROUND(SUM(C45:C53),2)</f>
        <v>48790</v>
      </c>
      <c r="D44" s="14">
        <f>ROUND(SUM(D45:D53),2)</f>
        <v>54181</v>
      </c>
    </row>
    <row r="45" spans="1:4" ht="22.5" x14ac:dyDescent="0.25">
      <c r="A45" s="13" t="s">
        <v>80</v>
      </c>
      <c r="B45" s="13" t="s">
        <v>81</v>
      </c>
      <c r="C45" s="15">
        <v>3005</v>
      </c>
      <c r="D45" s="15">
        <v>3005</v>
      </c>
    </row>
    <row r="46" spans="1:4" x14ac:dyDescent="0.25">
      <c r="A46" s="13"/>
      <c r="B46" s="13" t="s">
        <v>82</v>
      </c>
      <c r="C46" s="15">
        <v>0</v>
      </c>
      <c r="D46" s="15">
        <v>0</v>
      </c>
    </row>
    <row r="47" spans="1:4" ht="22.5" x14ac:dyDescent="0.25">
      <c r="A47" s="13" t="s">
        <v>83</v>
      </c>
      <c r="B47" s="13" t="s">
        <v>84</v>
      </c>
      <c r="C47" s="15">
        <v>45180</v>
      </c>
      <c r="D47" s="15">
        <v>45180</v>
      </c>
    </row>
    <row r="48" spans="1:4" x14ac:dyDescent="0.25">
      <c r="A48" s="13" t="s">
        <v>85</v>
      </c>
      <c r="B48" s="13" t="s">
        <v>86</v>
      </c>
      <c r="C48" s="15">
        <v>0</v>
      </c>
      <c r="D48" s="15">
        <v>0</v>
      </c>
    </row>
    <row r="49" spans="1:4" x14ac:dyDescent="0.25">
      <c r="A49" s="13" t="s">
        <v>87</v>
      </c>
      <c r="B49" s="13" t="s">
        <v>88</v>
      </c>
      <c r="C49" s="15">
        <v>-220812</v>
      </c>
      <c r="D49" s="15">
        <v>0</v>
      </c>
    </row>
    <row r="50" spans="1:4" x14ac:dyDescent="0.25">
      <c r="A50" s="13"/>
      <c r="B50" s="13" t="s">
        <v>89</v>
      </c>
      <c r="C50" s="15">
        <v>277381</v>
      </c>
      <c r="D50" s="15">
        <v>226808</v>
      </c>
    </row>
    <row r="51" spans="1:4" x14ac:dyDescent="0.25">
      <c r="A51" s="13"/>
      <c r="B51" s="13" t="s">
        <v>90</v>
      </c>
      <c r="C51" s="15">
        <v>-55964</v>
      </c>
      <c r="D51" s="15">
        <v>-220812</v>
      </c>
    </row>
    <row r="52" spans="1:4" x14ac:dyDescent="0.25">
      <c r="A52" s="13" t="s">
        <v>91</v>
      </c>
      <c r="B52" s="13" t="s">
        <v>92</v>
      </c>
      <c r="C52" s="15">
        <v>0</v>
      </c>
      <c r="D52" s="15">
        <v>0</v>
      </c>
    </row>
    <row r="53" spans="1:4" x14ac:dyDescent="0.25">
      <c r="A53" s="13"/>
      <c r="B53" s="13" t="s">
        <v>93</v>
      </c>
      <c r="C53" s="15">
        <v>0</v>
      </c>
      <c r="D53" s="15">
        <v>0</v>
      </c>
    </row>
    <row r="54" spans="1:4" x14ac:dyDescent="0.25">
      <c r="A54" s="13" t="s">
        <v>94</v>
      </c>
      <c r="B54" s="13" t="s">
        <v>95</v>
      </c>
      <c r="C54" s="15">
        <v>0</v>
      </c>
      <c r="D54" s="15">
        <v>0</v>
      </c>
    </row>
    <row r="55" spans="1:4" x14ac:dyDescent="0.25">
      <c r="A55" s="13" t="s">
        <v>96</v>
      </c>
      <c r="B55" s="13" t="s">
        <v>97</v>
      </c>
      <c r="C55" s="15">
        <v>86271</v>
      </c>
      <c r="D55" s="15">
        <v>86279</v>
      </c>
    </row>
    <row r="56" spans="1:4" x14ac:dyDescent="0.25">
      <c r="A56" s="11"/>
      <c r="B56" s="11" t="s">
        <v>98</v>
      </c>
      <c r="C56" s="12">
        <f>ROUND(SUM(C57,C61,C66,C67,C68,C69,C70),2)</f>
        <v>3977</v>
      </c>
      <c r="D56" s="12">
        <f>ROUND(SUM(D57,D61,D66,D67,D68,D69,D70),2)</f>
        <v>3857</v>
      </c>
    </row>
    <row r="57" spans="1:4" x14ac:dyDescent="0.25">
      <c r="A57" s="13"/>
      <c r="B57" s="13" t="s">
        <v>99</v>
      </c>
      <c r="C57" s="14">
        <f>ROUND(SUM(C58:C60),2)</f>
        <v>3744</v>
      </c>
      <c r="D57" s="14">
        <f>ROUND(SUM(D58:D60),2)</f>
        <v>3587</v>
      </c>
    </row>
    <row r="58" spans="1:4" x14ac:dyDescent="0.25">
      <c r="A58" s="13"/>
      <c r="B58" s="13" t="s">
        <v>100</v>
      </c>
      <c r="C58" s="15">
        <v>0</v>
      </c>
      <c r="D58" s="15">
        <v>0</v>
      </c>
    </row>
    <row r="59" spans="1:4" x14ac:dyDescent="0.25">
      <c r="A59" s="13"/>
      <c r="B59" s="13" t="s">
        <v>101</v>
      </c>
      <c r="C59" s="15">
        <v>0</v>
      </c>
      <c r="D59" s="15">
        <v>0</v>
      </c>
    </row>
    <row r="60" spans="1:4" x14ac:dyDescent="0.25">
      <c r="A60" s="13" t="s">
        <v>102</v>
      </c>
      <c r="B60" s="13" t="s">
        <v>103</v>
      </c>
      <c r="C60" s="15">
        <v>3744</v>
      </c>
      <c r="D60" s="15">
        <v>3587</v>
      </c>
    </row>
    <row r="61" spans="1:4" x14ac:dyDescent="0.25">
      <c r="A61" s="13"/>
      <c r="B61" s="13" t="s">
        <v>104</v>
      </c>
      <c r="C61" s="14">
        <f>ROUND(SUM(C62:C65),2)</f>
        <v>233</v>
      </c>
      <c r="D61" s="14">
        <f>ROUND(SUM(D62:D65),2)</f>
        <v>270</v>
      </c>
    </row>
    <row r="62" spans="1:4" x14ac:dyDescent="0.25">
      <c r="A62" s="13" t="s">
        <v>105</v>
      </c>
      <c r="B62" s="13" t="s">
        <v>106</v>
      </c>
      <c r="C62" s="15">
        <v>0</v>
      </c>
      <c r="D62" s="15">
        <v>0</v>
      </c>
    </row>
    <row r="63" spans="1:4" x14ac:dyDescent="0.25">
      <c r="A63" s="13" t="s">
        <v>107</v>
      </c>
      <c r="B63" s="13" t="s">
        <v>108</v>
      </c>
      <c r="C63" s="15">
        <v>0</v>
      </c>
      <c r="D63" s="15">
        <v>0</v>
      </c>
    </row>
    <row r="64" spans="1:4" x14ac:dyDescent="0.25">
      <c r="A64" s="13" t="s">
        <v>109</v>
      </c>
      <c r="B64" s="13" t="s">
        <v>110</v>
      </c>
      <c r="C64" s="15">
        <v>0</v>
      </c>
      <c r="D64" s="15">
        <v>0</v>
      </c>
    </row>
    <row r="65" spans="1:4" ht="22.5" x14ac:dyDescent="0.25">
      <c r="A65" s="13" t="s">
        <v>111</v>
      </c>
      <c r="B65" s="13" t="s">
        <v>112</v>
      </c>
      <c r="C65" s="15">
        <v>233</v>
      </c>
      <c r="D65" s="15">
        <v>270</v>
      </c>
    </row>
    <row r="66" spans="1:4" ht="22.5" x14ac:dyDescent="0.25">
      <c r="A66" s="13" t="s">
        <v>113</v>
      </c>
      <c r="B66" s="13" t="s">
        <v>114</v>
      </c>
      <c r="C66" s="15">
        <v>0</v>
      </c>
      <c r="D66" s="15">
        <v>0</v>
      </c>
    </row>
    <row r="67" spans="1:4" x14ac:dyDescent="0.25">
      <c r="A67" s="13" t="s">
        <v>115</v>
      </c>
      <c r="B67" s="13" t="s">
        <v>116</v>
      </c>
      <c r="C67" s="15">
        <v>0</v>
      </c>
      <c r="D67" s="15">
        <v>0</v>
      </c>
    </row>
    <row r="68" spans="1:4" x14ac:dyDescent="0.25">
      <c r="A68" s="13" t="s">
        <v>117</v>
      </c>
      <c r="B68" s="13" t="s">
        <v>118</v>
      </c>
      <c r="C68" s="15" t="s">
        <v>22</v>
      </c>
      <c r="D68" s="15" t="s">
        <v>22</v>
      </c>
    </row>
    <row r="69" spans="1:4" x14ac:dyDescent="0.25">
      <c r="A69" s="13" t="s">
        <v>119</v>
      </c>
      <c r="B69" s="13" t="s">
        <v>120</v>
      </c>
      <c r="C69" s="15" t="s">
        <v>22</v>
      </c>
      <c r="D69" s="15" t="s">
        <v>22</v>
      </c>
    </row>
    <row r="70" spans="1:4" x14ac:dyDescent="0.25">
      <c r="A70" s="13" t="s">
        <v>121</v>
      </c>
      <c r="B70" s="13" t="s">
        <v>122</v>
      </c>
      <c r="C70" s="15" t="s">
        <v>22</v>
      </c>
      <c r="D70" s="15" t="s">
        <v>22</v>
      </c>
    </row>
    <row r="71" spans="1:4" x14ac:dyDescent="0.25">
      <c r="A71" s="11"/>
      <c r="B71" s="11" t="s">
        <v>123</v>
      </c>
      <c r="C71" s="12">
        <f>ROUND(SUM(C72,C73,C77,C82,C83,C86,C87),2)</f>
        <v>24536</v>
      </c>
      <c r="D71" s="12">
        <f>ROUND(SUM(D72,D73,D77,D82,D83,D86,D87),2)</f>
        <v>27323</v>
      </c>
    </row>
    <row r="72" spans="1:4" x14ac:dyDescent="0.25">
      <c r="A72" s="13" t="s">
        <v>124</v>
      </c>
      <c r="B72" s="13" t="s">
        <v>125</v>
      </c>
      <c r="C72" s="15">
        <v>0</v>
      </c>
      <c r="D72" s="15">
        <v>0</v>
      </c>
    </row>
    <row r="73" spans="1:4" x14ac:dyDescent="0.25">
      <c r="A73" s="13"/>
      <c r="B73" s="13" t="s">
        <v>126</v>
      </c>
      <c r="C73" s="14">
        <f>ROUND(SUM(C74:C76),2)</f>
        <v>0</v>
      </c>
      <c r="D73" s="14">
        <f>ROUND(SUM(D74:D76),2)</f>
        <v>0</v>
      </c>
    </row>
    <row r="74" spans="1:4" x14ac:dyDescent="0.25">
      <c r="A74" s="13"/>
      <c r="B74" s="13" t="s">
        <v>100</v>
      </c>
      <c r="C74" s="15">
        <v>0</v>
      </c>
      <c r="D74" s="15">
        <v>0</v>
      </c>
    </row>
    <row r="75" spans="1:4" x14ac:dyDescent="0.25">
      <c r="A75" s="13"/>
      <c r="B75" s="13" t="s">
        <v>101</v>
      </c>
      <c r="C75" s="15">
        <v>0</v>
      </c>
      <c r="D75" s="15">
        <v>0</v>
      </c>
    </row>
    <row r="76" spans="1:4" x14ac:dyDescent="0.25">
      <c r="A76" s="13" t="s">
        <v>127</v>
      </c>
      <c r="B76" s="13" t="s">
        <v>103</v>
      </c>
      <c r="C76" s="15">
        <v>0</v>
      </c>
      <c r="D76" s="15">
        <v>0</v>
      </c>
    </row>
    <row r="77" spans="1:4" x14ac:dyDescent="0.25">
      <c r="A77" s="13"/>
      <c r="B77" s="13" t="s">
        <v>128</v>
      </c>
      <c r="C77" s="14">
        <f>ROUND(SUM(C78:C81),2)</f>
        <v>7570</v>
      </c>
      <c r="D77" s="14">
        <f>ROUND(SUM(D78:D81),2)</f>
        <v>1411</v>
      </c>
    </row>
    <row r="78" spans="1:4" x14ac:dyDescent="0.25">
      <c r="A78" s="13" t="s">
        <v>129</v>
      </c>
      <c r="B78" s="13" t="s">
        <v>106</v>
      </c>
      <c r="C78" s="15">
        <v>0</v>
      </c>
      <c r="D78" s="15">
        <v>0</v>
      </c>
    </row>
    <row r="79" spans="1:4" x14ac:dyDescent="0.25">
      <c r="A79" s="13" t="s">
        <v>130</v>
      </c>
      <c r="B79" s="13" t="s">
        <v>108</v>
      </c>
      <c r="C79" s="15">
        <v>0</v>
      </c>
      <c r="D79" s="15">
        <v>0</v>
      </c>
    </row>
    <row r="80" spans="1:4" x14ac:dyDescent="0.25">
      <c r="A80" s="13" t="s">
        <v>131</v>
      </c>
      <c r="B80" s="13" t="s">
        <v>110</v>
      </c>
      <c r="C80" s="15">
        <v>0</v>
      </c>
      <c r="D80" s="15">
        <v>0</v>
      </c>
    </row>
    <row r="81" spans="1:4" ht="45" x14ac:dyDescent="0.25">
      <c r="A81" s="13" t="s">
        <v>132</v>
      </c>
      <c r="B81" s="13" t="s">
        <v>133</v>
      </c>
      <c r="C81" s="15">
        <v>7570</v>
      </c>
      <c r="D81" s="15">
        <v>1411</v>
      </c>
    </row>
    <row r="82" spans="1:4" ht="22.5" x14ac:dyDescent="0.25">
      <c r="A82" s="13" t="s">
        <v>134</v>
      </c>
      <c r="B82" s="13" t="s">
        <v>135</v>
      </c>
      <c r="C82" s="15">
        <v>0</v>
      </c>
      <c r="D82" s="15">
        <v>0</v>
      </c>
    </row>
    <row r="83" spans="1:4" x14ac:dyDescent="0.25">
      <c r="A83" s="13"/>
      <c r="B83" s="13" t="s">
        <v>136</v>
      </c>
      <c r="C83" s="14">
        <f>ROUND(SUM(C84:C85),2)</f>
        <v>16966</v>
      </c>
      <c r="D83" s="14">
        <f>ROUND(SUM(D84:D85),2)</f>
        <v>25912</v>
      </c>
    </row>
    <row r="84" spans="1:4" x14ac:dyDescent="0.25">
      <c r="A84" s="13" t="s">
        <v>137</v>
      </c>
      <c r="B84" s="13" t="s">
        <v>138</v>
      </c>
      <c r="C84" s="15">
        <v>11261</v>
      </c>
      <c r="D84" s="15">
        <v>10718</v>
      </c>
    </row>
    <row r="85" spans="1:4" x14ac:dyDescent="0.25">
      <c r="A85" s="13" t="s">
        <v>139</v>
      </c>
      <c r="B85" s="13" t="s">
        <v>140</v>
      </c>
      <c r="C85" s="15">
        <v>5705</v>
      </c>
      <c r="D85" s="15">
        <v>15194</v>
      </c>
    </row>
    <row r="86" spans="1:4" x14ac:dyDescent="0.25">
      <c r="A86" s="13" t="s">
        <v>141</v>
      </c>
      <c r="B86" s="13" t="s">
        <v>142</v>
      </c>
      <c r="C86" s="15">
        <v>0</v>
      </c>
      <c r="D86" s="15">
        <v>0</v>
      </c>
    </row>
    <row r="87" spans="1:4" x14ac:dyDescent="0.25">
      <c r="A87" s="19" t="s">
        <v>143</v>
      </c>
      <c r="B87" s="19" t="s">
        <v>144</v>
      </c>
      <c r="C87" s="15">
        <v>0</v>
      </c>
      <c r="D87" s="15">
        <v>0</v>
      </c>
    </row>
    <row r="88" spans="1:4" x14ac:dyDescent="0.25">
      <c r="A88" s="20"/>
      <c r="B88" s="21" t="s">
        <v>145</v>
      </c>
      <c r="C88" s="22">
        <f>ROUND(SUM(C71,C56,C43),2)</f>
        <v>163574</v>
      </c>
      <c r="D88" s="22">
        <f>ROUND(SUM(D71,D56,D43),2)</f>
        <v>171640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6"/>
  <sheetViews>
    <sheetView workbookViewId="0">
      <selection sqref="A1:D1"/>
    </sheetView>
  </sheetViews>
  <sheetFormatPr baseColWidth="10" defaultColWidth="11.42578125" defaultRowHeight="15" x14ac:dyDescent="0.25"/>
  <cols>
    <col min="1" max="1" width="28.42578125" bestFit="1" customWidth="1" collapsed="1"/>
    <col min="2" max="2" width="85.42578125" bestFit="1" customWidth="1" collapsed="1"/>
    <col min="3" max="4" width="15.42578125" bestFit="1" customWidth="1" collapsed="1"/>
    <col min="5" max="5" width="28.42578125" bestFit="1" customWidth="1" collapsed="1"/>
    <col min="6" max="6" width="85.42578125" bestFit="1" customWidth="1" collapsed="1"/>
    <col min="7" max="8" width="15.42578125" bestFit="1" customWidth="1" collapsed="1"/>
    <col min="9" max="16384" width="11.42578125" collapsed="1"/>
  </cols>
  <sheetData>
    <row r="1" spans="1:4" ht="39.950000000000003" customHeight="1" thickBot="1" x14ac:dyDescent="0.3">
      <c r="A1" s="56" t="s">
        <v>185</v>
      </c>
      <c r="B1" s="57"/>
      <c r="C1" s="57"/>
      <c r="D1" s="58"/>
    </row>
    <row r="2" spans="1:4" ht="20.25" customHeight="1" thickBot="1" x14ac:dyDescent="0.3">
      <c r="A2" s="59" t="s">
        <v>22</v>
      </c>
      <c r="B2" s="60"/>
      <c r="C2" s="60"/>
      <c r="D2" s="61"/>
    </row>
    <row r="3" spans="1:4" ht="20.25" customHeight="1" thickBot="1" x14ac:dyDescent="0.3">
      <c r="A3" s="59" t="s">
        <v>22</v>
      </c>
      <c r="B3" s="60"/>
      <c r="C3" s="60"/>
      <c r="D3" s="61"/>
    </row>
    <row r="4" spans="1:4" ht="20.25" customHeight="1" thickBot="1" x14ac:dyDescent="0.3">
      <c r="A4" s="62" t="s">
        <v>21</v>
      </c>
      <c r="B4" s="62"/>
      <c r="C4" s="62"/>
      <c r="D4" s="62"/>
    </row>
    <row r="5" spans="1:4" ht="15.75" thickBot="1" x14ac:dyDescent="0.3">
      <c r="A5" s="10" t="s">
        <v>146</v>
      </c>
      <c r="B5" s="10" t="s">
        <v>147</v>
      </c>
      <c r="C5" s="10"/>
      <c r="D5" s="10"/>
    </row>
    <row r="6" spans="1:4" ht="15.75" thickBot="1" x14ac:dyDescent="0.3">
      <c r="A6" s="10" t="s">
        <v>146</v>
      </c>
      <c r="B6" s="10" t="s">
        <v>148</v>
      </c>
      <c r="C6" s="10" t="s">
        <v>25</v>
      </c>
      <c r="D6" s="10" t="s">
        <v>26</v>
      </c>
    </row>
    <row r="7" spans="1:4" x14ac:dyDescent="0.25">
      <c r="A7" s="39" t="s">
        <v>186</v>
      </c>
      <c r="B7" s="39" t="s">
        <v>149</v>
      </c>
      <c r="C7" s="40">
        <f>ROUND(SUM(C25,C24,C23,C22,C19,C15,C12,C8),2)</f>
        <v>76648</v>
      </c>
      <c r="D7" s="40">
        <f>ROUND(SUM(D25,D24,D23,D22,D19,D15,D12,D8),2)</f>
        <v>77844</v>
      </c>
    </row>
    <row r="8" spans="1:4" x14ac:dyDescent="0.25">
      <c r="A8" s="41" t="s">
        <v>2</v>
      </c>
      <c r="B8" s="41" t="s">
        <v>28</v>
      </c>
      <c r="C8" s="14">
        <f>ROUND(SUM(C9:C11),2)</f>
        <v>53048</v>
      </c>
      <c r="D8" s="14">
        <f>ROUND(SUM(D9:D11),2)</f>
        <v>53445</v>
      </c>
    </row>
    <row r="9" spans="1:4" x14ac:dyDescent="0.25">
      <c r="A9" s="41" t="s">
        <v>187</v>
      </c>
      <c r="B9" s="41" t="s">
        <v>188</v>
      </c>
      <c r="C9" s="15"/>
      <c r="D9" s="15"/>
    </row>
    <row r="10" spans="1:4" ht="15.75" thickBot="1" x14ac:dyDescent="0.3">
      <c r="A10" s="41" t="s">
        <v>31</v>
      </c>
      <c r="B10" s="41" t="s">
        <v>189</v>
      </c>
      <c r="C10" s="15"/>
      <c r="D10" s="15"/>
    </row>
    <row r="11" spans="1:4" ht="45.75" thickBot="1" x14ac:dyDescent="0.3">
      <c r="A11" s="41" t="s">
        <v>190</v>
      </c>
      <c r="B11" s="41" t="s">
        <v>191</v>
      </c>
      <c r="C11" s="42">
        <f>53460-405-7</f>
        <v>53048</v>
      </c>
      <c r="D11" s="42">
        <f>53588-143</f>
        <v>53445</v>
      </c>
    </row>
    <row r="12" spans="1:4" x14ac:dyDescent="0.25">
      <c r="A12" s="41" t="s">
        <v>2</v>
      </c>
      <c r="B12" s="41" t="s">
        <v>192</v>
      </c>
      <c r="C12" s="14">
        <f>ROUND(SUM(C13:C14),2)</f>
        <v>0</v>
      </c>
      <c r="D12" s="14">
        <f>ROUND(SUM(D13:D14),2)</f>
        <v>0</v>
      </c>
    </row>
    <row r="13" spans="1:4" x14ac:dyDescent="0.25">
      <c r="A13" s="41" t="s">
        <v>193</v>
      </c>
      <c r="B13" s="41" t="s">
        <v>194</v>
      </c>
      <c r="C13" s="15"/>
      <c r="D13" s="15"/>
    </row>
    <row r="14" spans="1:4" ht="33.75" x14ac:dyDescent="0.25">
      <c r="A14" s="41" t="s">
        <v>195</v>
      </c>
      <c r="B14" s="41" t="s">
        <v>196</v>
      </c>
      <c r="C14" s="15"/>
      <c r="D14" s="15"/>
    </row>
    <row r="15" spans="1:4" x14ac:dyDescent="0.25">
      <c r="A15" s="41" t="s">
        <v>2</v>
      </c>
      <c r="B15" s="41" t="s">
        <v>276</v>
      </c>
      <c r="C15" s="14">
        <f>ROUND(SUM(C16:C18),2)</f>
        <v>23600</v>
      </c>
      <c r="D15" s="14">
        <f>ROUND(SUM(D16:D18),2)</f>
        <v>24399</v>
      </c>
    </row>
    <row r="16" spans="1:4" x14ac:dyDescent="0.25">
      <c r="A16" s="41" t="s">
        <v>37</v>
      </c>
      <c r="B16" s="41" t="s">
        <v>197</v>
      </c>
      <c r="C16" s="15"/>
      <c r="D16" s="15"/>
    </row>
    <row r="17" spans="1:4" ht="15.75" thickBot="1" x14ac:dyDescent="0.3">
      <c r="A17" s="41" t="s">
        <v>198</v>
      </c>
      <c r="B17" s="41" t="s">
        <v>194</v>
      </c>
      <c r="C17" s="15"/>
      <c r="D17" s="15"/>
    </row>
    <row r="18" spans="1:4" ht="68.25" thickBot="1" x14ac:dyDescent="0.3">
      <c r="A18" s="41" t="s">
        <v>199</v>
      </c>
      <c r="B18" s="41" t="s">
        <v>200</v>
      </c>
      <c r="C18" s="42">
        <f>24716-1528+7+405</f>
        <v>23600</v>
      </c>
      <c r="D18" s="42">
        <v>24399</v>
      </c>
    </row>
    <row r="19" spans="1:4" x14ac:dyDescent="0.25">
      <c r="A19" s="41" t="s">
        <v>2</v>
      </c>
      <c r="B19" s="41" t="s">
        <v>201</v>
      </c>
      <c r="C19" s="14">
        <f>ROUND(SUM(C20:C21),2)</f>
        <v>0</v>
      </c>
      <c r="D19" s="14">
        <f>ROUND(SUM(D20:D21),2)</f>
        <v>0</v>
      </c>
    </row>
    <row r="20" spans="1:4" x14ac:dyDescent="0.25">
      <c r="A20" s="41" t="s">
        <v>42</v>
      </c>
      <c r="B20" s="41" t="s">
        <v>202</v>
      </c>
      <c r="C20" s="15"/>
      <c r="D20" s="15"/>
    </row>
    <row r="21" spans="1:4" x14ac:dyDescent="0.25">
      <c r="A21" s="41" t="s">
        <v>203</v>
      </c>
      <c r="B21" s="41" t="s">
        <v>204</v>
      </c>
      <c r="C21" s="15"/>
      <c r="D21" s="15"/>
    </row>
    <row r="22" spans="1:4" ht="45" x14ac:dyDescent="0.25">
      <c r="A22" s="41" t="s">
        <v>205</v>
      </c>
      <c r="B22" s="41" t="s">
        <v>206</v>
      </c>
      <c r="C22" s="15"/>
      <c r="D22" s="15"/>
    </row>
    <row r="23" spans="1:4" ht="45" x14ac:dyDescent="0.25">
      <c r="A23" s="41" t="s">
        <v>207</v>
      </c>
      <c r="B23" s="41" t="s">
        <v>208</v>
      </c>
      <c r="C23" s="15"/>
      <c r="D23" s="15"/>
    </row>
    <row r="24" spans="1:4" x14ac:dyDescent="0.25">
      <c r="A24" s="41" t="s">
        <v>209</v>
      </c>
      <c r="B24" s="41" t="s">
        <v>210</v>
      </c>
      <c r="C24" s="15"/>
      <c r="D24" s="15"/>
    </row>
    <row r="25" spans="1:4" x14ac:dyDescent="0.25">
      <c r="A25" s="41" t="s">
        <v>277</v>
      </c>
      <c r="B25" s="41" t="s">
        <v>211</v>
      </c>
      <c r="C25" s="15"/>
      <c r="D25" s="15"/>
    </row>
    <row r="26" spans="1:4" x14ac:dyDescent="0.25">
      <c r="A26" s="39" t="s">
        <v>186</v>
      </c>
      <c r="B26" s="39" t="s">
        <v>212</v>
      </c>
      <c r="C26" s="40">
        <f>ROUND(SUM(C27,C28,C31,C32,C36,C37,C38,C39),2)</f>
        <v>9617</v>
      </c>
      <c r="D26" s="40">
        <f>ROUND(SUM(D27,D28,D31,D32,D36,D37,D38,D39),2)</f>
        <v>35276</v>
      </c>
    </row>
    <row r="27" spans="1:4" x14ac:dyDescent="0.25">
      <c r="A27" s="41" t="s">
        <v>278</v>
      </c>
      <c r="B27" s="41" t="s">
        <v>53</v>
      </c>
      <c r="C27" s="15"/>
      <c r="D27" s="15"/>
    </row>
    <row r="28" spans="1:4" ht="15.75" thickBot="1" x14ac:dyDescent="0.3">
      <c r="A28" s="41" t="s">
        <v>2</v>
      </c>
      <c r="B28" s="41" t="s">
        <v>61</v>
      </c>
      <c r="C28" s="14">
        <f>ROUND(SUM(C29:C30),2)</f>
        <v>6204</v>
      </c>
      <c r="D28" s="14">
        <f>ROUND(SUM(D29:D30),2)</f>
        <v>5646</v>
      </c>
    </row>
    <row r="29" spans="1:4" ht="34.5" thickBot="1" x14ac:dyDescent="0.3">
      <c r="A29" s="41" t="s">
        <v>213</v>
      </c>
      <c r="B29" s="41" t="s">
        <v>214</v>
      </c>
      <c r="C29" s="42">
        <v>6204</v>
      </c>
      <c r="D29" s="42">
        <v>5646</v>
      </c>
    </row>
    <row r="30" spans="1:4" ht="15.75" thickBot="1" x14ac:dyDescent="0.3">
      <c r="A30" s="41" t="s">
        <v>215</v>
      </c>
      <c r="B30" s="41" t="s">
        <v>194</v>
      </c>
      <c r="C30" s="42"/>
      <c r="D30" s="42"/>
    </row>
    <row r="31" spans="1:4" ht="15.75" thickBot="1" x14ac:dyDescent="0.3">
      <c r="A31" s="41" t="s">
        <v>216</v>
      </c>
      <c r="B31" s="41" t="s">
        <v>217</v>
      </c>
      <c r="C31" s="42">
        <v>856</v>
      </c>
      <c r="D31" s="42">
        <v>892</v>
      </c>
    </row>
    <row r="32" spans="1:4" x14ac:dyDescent="0.25">
      <c r="A32" s="41" t="s">
        <v>2</v>
      </c>
      <c r="B32" s="41" t="s">
        <v>218</v>
      </c>
      <c r="C32" s="14">
        <f>ROUND(SUM(C33:C35),2)</f>
        <v>222</v>
      </c>
      <c r="D32" s="14">
        <f>ROUND(SUM(D33:D35),2)</f>
        <v>526</v>
      </c>
    </row>
    <row r="33" spans="1:4" ht="22.5" x14ac:dyDescent="0.25">
      <c r="A33" s="41" t="s">
        <v>219</v>
      </c>
      <c r="B33" s="41" t="s">
        <v>220</v>
      </c>
      <c r="C33" s="15"/>
      <c r="D33" s="15"/>
    </row>
    <row r="34" spans="1:4" ht="15.75" thickBot="1" x14ac:dyDescent="0.3">
      <c r="A34" s="41" t="s">
        <v>221</v>
      </c>
      <c r="B34" s="41" t="s">
        <v>222</v>
      </c>
      <c r="C34" s="15"/>
      <c r="D34" s="15"/>
    </row>
    <row r="35" spans="1:4" ht="45.75" thickBot="1" x14ac:dyDescent="0.3">
      <c r="A35" s="41" t="s">
        <v>223</v>
      </c>
      <c r="B35" s="41" t="s">
        <v>224</v>
      </c>
      <c r="C35" s="42">
        <v>222</v>
      </c>
      <c r="D35" s="42">
        <v>526</v>
      </c>
    </row>
    <row r="36" spans="1:4" ht="68.25" thickBot="1" x14ac:dyDescent="0.3">
      <c r="A36" s="41" t="s">
        <v>225</v>
      </c>
      <c r="B36" s="41" t="s">
        <v>226</v>
      </c>
      <c r="C36" s="42"/>
      <c r="D36" s="42"/>
    </row>
    <row r="37" spans="1:4" ht="68.25" thickBot="1" x14ac:dyDescent="0.3">
      <c r="A37" s="41" t="s">
        <v>227</v>
      </c>
      <c r="B37" s="41" t="s">
        <v>228</v>
      </c>
      <c r="C37" s="42"/>
      <c r="D37" s="42"/>
    </row>
    <row r="38" spans="1:4" ht="15.75" thickBot="1" x14ac:dyDescent="0.3">
      <c r="A38" s="41" t="s">
        <v>74</v>
      </c>
      <c r="B38" s="41" t="s">
        <v>229</v>
      </c>
      <c r="C38" s="42">
        <v>156</v>
      </c>
      <c r="D38" s="42"/>
    </row>
    <row r="39" spans="1:4" ht="15.75" thickBot="1" x14ac:dyDescent="0.3">
      <c r="A39" s="41" t="s">
        <v>230</v>
      </c>
      <c r="B39" s="41" t="s">
        <v>231</v>
      </c>
      <c r="C39" s="42">
        <v>2179</v>
      </c>
      <c r="D39" s="42">
        <v>28212</v>
      </c>
    </row>
    <row r="40" spans="1:4" ht="15.75" thickBot="1" x14ac:dyDescent="0.3">
      <c r="A40" s="43" t="s">
        <v>2</v>
      </c>
      <c r="B40" s="43" t="s">
        <v>77</v>
      </c>
      <c r="C40" s="44">
        <f>ROUND(SUM(C26,C7),2)</f>
        <v>86265</v>
      </c>
      <c r="D40" s="44">
        <f>ROUND(SUM(D26,D7),2)</f>
        <v>113120</v>
      </c>
    </row>
    <row r="41" spans="1:4" x14ac:dyDescent="0.25">
      <c r="A41" s="39" t="s">
        <v>186</v>
      </c>
      <c r="B41" s="39" t="s">
        <v>232</v>
      </c>
      <c r="C41" s="40">
        <f>ROUND(SUM(C42,C47:C48),2)</f>
        <v>52370</v>
      </c>
      <c r="D41" s="40">
        <f>ROUND(SUM(D42,D47:D48),2)</f>
        <v>59139</v>
      </c>
    </row>
    <row r="42" spans="1:4" ht="15.75" thickBot="1" x14ac:dyDescent="0.3">
      <c r="A42" s="41" t="s">
        <v>2</v>
      </c>
      <c r="B42" s="41" t="s">
        <v>233</v>
      </c>
      <c r="C42" s="14">
        <f>ROUND(SUM(C43:C46),2)</f>
        <v>-15759</v>
      </c>
      <c r="D42" s="14">
        <f>ROUND(SUM(D43:D46),2)</f>
        <v>-9806</v>
      </c>
    </row>
    <row r="43" spans="1:4" ht="15.75" thickBot="1" x14ac:dyDescent="0.3">
      <c r="A43" s="41" t="s">
        <v>234</v>
      </c>
      <c r="B43" s="41" t="s">
        <v>235</v>
      </c>
      <c r="C43" s="42">
        <v>4556</v>
      </c>
      <c r="D43" s="42">
        <v>4556</v>
      </c>
    </row>
    <row r="44" spans="1:4" ht="15.75" thickBot="1" x14ac:dyDescent="0.3">
      <c r="A44" s="41" t="s">
        <v>236</v>
      </c>
      <c r="B44" s="41" t="s">
        <v>279</v>
      </c>
      <c r="C44" s="42"/>
      <c r="D44" s="42"/>
    </row>
    <row r="45" spans="1:4" ht="15.75" thickBot="1" x14ac:dyDescent="0.3">
      <c r="A45" s="41" t="s">
        <v>87</v>
      </c>
      <c r="B45" s="41" t="s">
        <v>237</v>
      </c>
      <c r="C45" s="42">
        <f>+D45+D46</f>
        <v>-14362</v>
      </c>
      <c r="D45" s="42">
        <v>-8882</v>
      </c>
    </row>
    <row r="46" spans="1:4" ht="15.75" thickBot="1" x14ac:dyDescent="0.3">
      <c r="A46" s="41" t="s">
        <v>238</v>
      </c>
      <c r="B46" s="41" t="s">
        <v>239</v>
      </c>
      <c r="C46" s="42">
        <f>-57006-1528+17255*3+816</f>
        <v>-5953</v>
      </c>
      <c r="D46" s="42">
        <f>-4751-729</f>
        <v>-5480</v>
      </c>
    </row>
    <row r="47" spans="1:4" ht="15.75" thickBot="1" x14ac:dyDescent="0.3">
      <c r="A47" s="41" t="s">
        <v>94</v>
      </c>
      <c r="B47" s="41" t="s">
        <v>95</v>
      </c>
      <c r="C47" s="42"/>
      <c r="D47" s="42"/>
    </row>
    <row r="48" spans="1:4" ht="15.75" thickBot="1" x14ac:dyDescent="0.3">
      <c r="A48" s="41" t="s">
        <v>240</v>
      </c>
      <c r="B48" s="41" t="s">
        <v>97</v>
      </c>
      <c r="C48" s="42">
        <f>68945-816</f>
        <v>68129</v>
      </c>
      <c r="D48" s="42">
        <v>68945</v>
      </c>
    </row>
    <row r="49" spans="1:4" x14ac:dyDescent="0.25">
      <c r="A49" s="39" t="s">
        <v>241</v>
      </c>
      <c r="B49" s="39" t="s">
        <v>242</v>
      </c>
      <c r="C49" s="40">
        <f>ROUND(SUM(C50,C53,C58:C61),2)</f>
        <v>474</v>
      </c>
      <c r="D49" s="40">
        <f>ROUND(SUM(D50,D53,D58:D61),2)</f>
        <v>474</v>
      </c>
    </row>
    <row r="50" spans="1:4" x14ac:dyDescent="0.25">
      <c r="A50" s="41" t="s">
        <v>240</v>
      </c>
      <c r="B50" s="41" t="s">
        <v>243</v>
      </c>
      <c r="C50" s="14">
        <f>ROUND(SUM(C51:C52),2)</f>
        <v>0</v>
      </c>
      <c r="D50" s="14">
        <f>ROUND(SUM(D51:D52),2)</f>
        <v>0</v>
      </c>
    </row>
    <row r="51" spans="1:4" x14ac:dyDescent="0.25">
      <c r="A51" s="41" t="s">
        <v>244</v>
      </c>
      <c r="B51" s="41" t="s">
        <v>245</v>
      </c>
      <c r="C51" s="15"/>
      <c r="D51" s="15"/>
    </row>
    <row r="52" spans="1:4" x14ac:dyDescent="0.25">
      <c r="A52" s="41" t="s">
        <v>246</v>
      </c>
      <c r="B52" s="41" t="s">
        <v>247</v>
      </c>
      <c r="C52" s="15"/>
      <c r="D52" s="15"/>
    </row>
    <row r="53" spans="1:4" x14ac:dyDescent="0.25">
      <c r="A53" s="41" t="s">
        <v>2</v>
      </c>
      <c r="B53" s="41" t="s">
        <v>104</v>
      </c>
      <c r="C53" s="14">
        <f>ROUND(SUM(C54:C57),2)</f>
        <v>9</v>
      </c>
      <c r="D53" s="14">
        <f>ROUND(SUM(D54:D57),2)</f>
        <v>9</v>
      </c>
    </row>
    <row r="54" spans="1:4" x14ac:dyDescent="0.25">
      <c r="A54" s="41" t="s">
        <v>248</v>
      </c>
      <c r="B54" s="41" t="s">
        <v>249</v>
      </c>
      <c r="C54" s="15"/>
      <c r="D54" s="15"/>
    </row>
    <row r="55" spans="1:4" x14ac:dyDescent="0.25">
      <c r="A55" s="41" t="s">
        <v>107</v>
      </c>
      <c r="B55" s="41" t="s">
        <v>250</v>
      </c>
      <c r="C55" s="15"/>
      <c r="D55" s="15"/>
    </row>
    <row r="56" spans="1:4" ht="15.75" thickBot="1" x14ac:dyDescent="0.3">
      <c r="A56" s="41" t="s">
        <v>251</v>
      </c>
      <c r="B56" s="41" t="s">
        <v>250</v>
      </c>
      <c r="C56" s="15"/>
      <c r="D56" s="15"/>
    </row>
    <row r="57" spans="1:4" ht="23.25" thickBot="1" x14ac:dyDescent="0.3">
      <c r="A57" s="41" t="s">
        <v>111</v>
      </c>
      <c r="B57" s="41" t="s">
        <v>252</v>
      </c>
      <c r="C57" s="42">
        <v>9</v>
      </c>
      <c r="D57" s="42">
        <v>9</v>
      </c>
    </row>
    <row r="58" spans="1:4" ht="23.25" thickBot="1" x14ac:dyDescent="0.3">
      <c r="A58" s="41" t="s">
        <v>113</v>
      </c>
      <c r="B58" s="41" t="s">
        <v>114</v>
      </c>
      <c r="C58" s="42"/>
      <c r="D58" s="42"/>
    </row>
    <row r="59" spans="1:4" ht="15.75" thickBot="1" x14ac:dyDescent="0.3">
      <c r="A59" s="41" t="s">
        <v>115</v>
      </c>
      <c r="B59" s="41" t="s">
        <v>116</v>
      </c>
      <c r="C59" s="42"/>
      <c r="D59" s="42"/>
    </row>
    <row r="60" spans="1:4" ht="15.75" thickBot="1" x14ac:dyDescent="0.3">
      <c r="A60" s="41" t="s">
        <v>117</v>
      </c>
      <c r="B60" s="41" t="s">
        <v>118</v>
      </c>
      <c r="C60" s="42">
        <v>465</v>
      </c>
      <c r="D60" s="42">
        <v>465</v>
      </c>
    </row>
    <row r="61" spans="1:4" x14ac:dyDescent="0.25">
      <c r="A61" s="41" t="s">
        <v>280</v>
      </c>
      <c r="B61" s="41" t="s">
        <v>253</v>
      </c>
      <c r="C61" s="15"/>
      <c r="D61" s="15"/>
    </row>
    <row r="62" spans="1:4" x14ac:dyDescent="0.25">
      <c r="A62" s="39" t="s">
        <v>186</v>
      </c>
      <c r="B62" s="39" t="s">
        <v>254</v>
      </c>
      <c r="C62" s="40">
        <f>ROUND(SUM(C63:C65,C70:C72,C75),2)</f>
        <v>33421</v>
      </c>
      <c r="D62" s="40">
        <f>ROUND(SUM(D63:D65,D70:D72,D75),2)</f>
        <v>53507</v>
      </c>
    </row>
    <row r="63" spans="1:4" x14ac:dyDescent="0.25">
      <c r="A63" s="41" t="s">
        <v>278</v>
      </c>
      <c r="B63" s="41" t="s">
        <v>125</v>
      </c>
      <c r="C63" s="15"/>
      <c r="D63" s="15"/>
    </row>
    <row r="64" spans="1:4" x14ac:dyDescent="0.25">
      <c r="A64" s="41" t="s">
        <v>255</v>
      </c>
      <c r="B64" s="41" t="s">
        <v>126</v>
      </c>
      <c r="C64" s="15"/>
      <c r="D64" s="15"/>
    </row>
    <row r="65" spans="1:4" x14ac:dyDescent="0.25">
      <c r="A65" s="41" t="s">
        <v>2</v>
      </c>
      <c r="B65" s="41" t="s">
        <v>128</v>
      </c>
      <c r="C65" s="14">
        <f>ROUND(SUM(C66:C69),2)</f>
        <v>0</v>
      </c>
      <c r="D65" s="14">
        <f>ROUND(SUM(D66:D69),2)</f>
        <v>0</v>
      </c>
    </row>
    <row r="66" spans="1:4" x14ac:dyDescent="0.25">
      <c r="A66" s="41" t="s">
        <v>256</v>
      </c>
      <c r="B66" s="41" t="s">
        <v>249</v>
      </c>
      <c r="C66" s="15"/>
      <c r="D66" s="15"/>
    </row>
    <row r="67" spans="1:4" x14ac:dyDescent="0.25">
      <c r="A67" s="41" t="s">
        <v>130</v>
      </c>
      <c r="B67" s="41" t="s">
        <v>250</v>
      </c>
      <c r="C67" s="15"/>
      <c r="D67" s="15"/>
    </row>
    <row r="68" spans="1:4" x14ac:dyDescent="0.25">
      <c r="A68" s="41" t="s">
        <v>131</v>
      </c>
      <c r="B68" s="41" t="s">
        <v>257</v>
      </c>
      <c r="C68" s="15"/>
      <c r="D68" s="15"/>
    </row>
    <row r="69" spans="1:4" ht="45" x14ac:dyDescent="0.25">
      <c r="A69" s="41" t="s">
        <v>258</v>
      </c>
      <c r="B69" s="41" t="s">
        <v>259</v>
      </c>
      <c r="C69" s="15"/>
      <c r="D69" s="15"/>
    </row>
    <row r="70" spans="1:4" ht="45" x14ac:dyDescent="0.25">
      <c r="A70" s="41" t="s">
        <v>260</v>
      </c>
      <c r="B70" s="41" t="s">
        <v>135</v>
      </c>
      <c r="C70" s="15"/>
      <c r="D70" s="15"/>
    </row>
    <row r="71" spans="1:4" x14ac:dyDescent="0.25">
      <c r="A71" s="41" t="s">
        <v>261</v>
      </c>
      <c r="B71" s="41" t="s">
        <v>262</v>
      </c>
      <c r="C71" s="15"/>
      <c r="D71" s="15"/>
    </row>
    <row r="72" spans="1:4" x14ac:dyDescent="0.25">
      <c r="A72" s="41" t="s">
        <v>2</v>
      </c>
      <c r="B72" s="41" t="s">
        <v>263</v>
      </c>
      <c r="C72" s="14">
        <f>ROUND(SUM(C73:C74),2)</f>
        <v>33421</v>
      </c>
      <c r="D72" s="14">
        <f>ROUND(SUM(D73:D74),2)</f>
        <v>53332</v>
      </c>
    </row>
    <row r="73" spans="1:4" ht="15.75" thickBot="1" x14ac:dyDescent="0.3">
      <c r="A73" s="41" t="s">
        <v>264</v>
      </c>
      <c r="B73" s="41" t="s">
        <v>265</v>
      </c>
      <c r="C73" s="15"/>
      <c r="D73" s="15"/>
    </row>
    <row r="74" spans="1:4" ht="34.5" thickBot="1" x14ac:dyDescent="0.3">
      <c r="A74" s="41" t="s">
        <v>266</v>
      </c>
      <c r="B74" s="41" t="s">
        <v>267</v>
      </c>
      <c r="C74" s="42">
        <f>85186-17255*3</f>
        <v>33421</v>
      </c>
      <c r="D74" s="42">
        <f>52777-D75+729+1</f>
        <v>53332</v>
      </c>
    </row>
    <row r="75" spans="1:4" ht="15.75" thickBot="1" x14ac:dyDescent="0.3">
      <c r="A75" s="41" t="s">
        <v>141</v>
      </c>
      <c r="B75" s="41" t="s">
        <v>142</v>
      </c>
      <c r="C75" s="15"/>
      <c r="D75" s="15">
        <v>175</v>
      </c>
    </row>
    <row r="76" spans="1:4" ht="15.75" thickBot="1" x14ac:dyDescent="0.3">
      <c r="A76" s="43" t="s">
        <v>2</v>
      </c>
      <c r="B76" s="43" t="s">
        <v>145</v>
      </c>
      <c r="C76" s="44">
        <f>ROUND(SUM(C62,C49,C41),2)</f>
        <v>86265</v>
      </c>
      <c r="D76" s="44">
        <f>ROUND(SUM(D62,D49,D41),2)</f>
        <v>113120</v>
      </c>
    </row>
  </sheetData>
  <mergeCells count="4">
    <mergeCell ref="A1:D1"/>
    <mergeCell ref="A2:D2"/>
    <mergeCell ref="A3:D3"/>
    <mergeCell ref="A4:D4"/>
  </mergeCells>
  <dataValidations count="1">
    <dataValidation allowBlank="1" showInputMessage="1" showErrorMessage="1" errorTitle="Error en importe" error="Solo se admiten números con 2 decimales." sqref="C7:D76" xr:uid="{E247B121-380C-49EC-8C8E-9C8EC8602F42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1</v>
      </c>
      <c r="D7" s="12">
        <f>ROUND(SUM(D8,D13,D17,D20,D21,D22,D23),2)</f>
        <v>1</v>
      </c>
    </row>
    <row r="8" spans="1:4" x14ac:dyDescent="0.25">
      <c r="A8" s="13"/>
      <c r="B8" s="13" t="s">
        <v>28</v>
      </c>
      <c r="C8" s="14">
        <f>SUM(C9:C12)</f>
        <v>0</v>
      </c>
      <c r="D8" s="14">
        <f>SUM(D9:D12)</f>
        <v>0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/>
      <c r="D10" s="15"/>
    </row>
    <row r="11" spans="1:4" x14ac:dyDescent="0.25">
      <c r="A11" s="13"/>
      <c r="B11" s="13" t="s">
        <v>33</v>
      </c>
      <c r="C11" s="15"/>
      <c r="D11" s="15"/>
    </row>
    <row r="12" spans="1:4" ht="22.5" x14ac:dyDescent="0.25">
      <c r="A12" s="13" t="s">
        <v>34</v>
      </c>
      <c r="B12" s="13" t="s">
        <v>35</v>
      </c>
      <c r="C12" s="15"/>
      <c r="D12" s="15"/>
    </row>
    <row r="13" spans="1:4" x14ac:dyDescent="0.25">
      <c r="A13" s="13"/>
      <c r="B13" s="13" t="s">
        <v>36</v>
      </c>
      <c r="C13" s="14">
        <f>SUM(C14:C16)</f>
        <v>1</v>
      </c>
      <c r="D13" s="14">
        <f>SUM(D14:D16)</f>
        <v>1</v>
      </c>
    </row>
    <row r="14" spans="1:4" x14ac:dyDescent="0.25">
      <c r="A14" s="13" t="s">
        <v>37</v>
      </c>
      <c r="B14" s="13" t="s">
        <v>38</v>
      </c>
      <c r="C14" s="15"/>
      <c r="D14" s="15"/>
    </row>
    <row r="15" spans="1:4" x14ac:dyDescent="0.25">
      <c r="A15" s="13"/>
      <c r="B15" s="13" t="s">
        <v>33</v>
      </c>
      <c r="C15" s="15"/>
      <c r="D15" s="15"/>
    </row>
    <row r="16" spans="1:4" ht="45" x14ac:dyDescent="0.25">
      <c r="A16" s="13" t="s">
        <v>39</v>
      </c>
      <c r="B16" s="13" t="s">
        <v>40</v>
      </c>
      <c r="C16" s="15">
        <v>1</v>
      </c>
      <c r="D16" s="15">
        <v>1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/>
      <c r="D18" s="15"/>
    </row>
    <row r="19" spans="1:4" x14ac:dyDescent="0.25">
      <c r="A19" s="13" t="s">
        <v>43</v>
      </c>
      <c r="B19" s="13" t="s">
        <v>44</v>
      </c>
      <c r="C19" s="15"/>
      <c r="D19" s="15"/>
    </row>
    <row r="20" spans="1:4" ht="33.75" x14ac:dyDescent="0.25">
      <c r="A20" s="13" t="s">
        <v>45</v>
      </c>
      <c r="B20" s="13" t="s">
        <v>46</v>
      </c>
      <c r="C20" s="15"/>
      <c r="D20" s="15"/>
    </row>
    <row r="21" spans="1:4" ht="33.75" x14ac:dyDescent="0.25">
      <c r="A21" s="13" t="s">
        <v>47</v>
      </c>
      <c r="B21" s="13" t="s">
        <v>48</v>
      </c>
      <c r="C21" s="15"/>
      <c r="D21" s="15"/>
    </row>
    <row r="22" spans="1:4" x14ac:dyDescent="0.25">
      <c r="A22" s="13"/>
      <c r="B22" s="13" t="s">
        <v>49</v>
      </c>
      <c r="C22" s="15"/>
      <c r="D22" s="15"/>
    </row>
    <row r="23" spans="1:4" x14ac:dyDescent="0.25">
      <c r="A23" s="13" t="s">
        <v>50</v>
      </c>
      <c r="B23" s="13" t="s">
        <v>51</v>
      </c>
      <c r="C23" s="15"/>
      <c r="D23" s="15"/>
    </row>
    <row r="24" spans="1:4" x14ac:dyDescent="0.25">
      <c r="A24" s="11"/>
      <c r="B24" s="11" t="s">
        <v>52</v>
      </c>
      <c r="C24" s="12">
        <f>ROUND(SUM(C25,C31,C34,C38,C39,C40,C41),2)</f>
        <v>1171</v>
      </c>
      <c r="D24" s="12">
        <f>ROUND(SUM(D25,D31,D34,D38,D39,D40,D41),2)</f>
        <v>1323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/>
      <c r="D26" s="15"/>
    </row>
    <row r="27" spans="1:4" x14ac:dyDescent="0.25">
      <c r="A27" s="13" t="s">
        <v>55</v>
      </c>
      <c r="B27" s="13" t="s">
        <v>38</v>
      </c>
      <c r="C27" s="15"/>
      <c r="D27" s="15"/>
    </row>
    <row r="28" spans="1:4" x14ac:dyDescent="0.25">
      <c r="A28" s="13" t="s">
        <v>55</v>
      </c>
      <c r="B28" s="13" t="s">
        <v>56</v>
      </c>
      <c r="C28" s="15"/>
      <c r="D28" s="15"/>
    </row>
    <row r="29" spans="1:4" x14ac:dyDescent="0.25">
      <c r="A29" s="13" t="s">
        <v>57</v>
      </c>
      <c r="B29" s="13" t="s">
        <v>58</v>
      </c>
      <c r="C29" s="15"/>
      <c r="D29" s="15"/>
    </row>
    <row r="30" spans="1:4" x14ac:dyDescent="0.25">
      <c r="A30" s="13" t="s">
        <v>59</v>
      </c>
      <c r="B30" s="13" t="s">
        <v>60</v>
      </c>
      <c r="C30" s="15"/>
      <c r="D30" s="15"/>
    </row>
    <row r="31" spans="1:4" x14ac:dyDescent="0.25">
      <c r="A31" s="13"/>
      <c r="B31" s="13" t="s">
        <v>61</v>
      </c>
      <c r="C31" s="14">
        <f>SUM(C32:C33)</f>
        <v>0</v>
      </c>
      <c r="D31" s="14">
        <f>SUM(D32:D33)</f>
        <v>0</v>
      </c>
    </row>
    <row r="32" spans="1:4" x14ac:dyDescent="0.25">
      <c r="A32" s="13" t="s">
        <v>62</v>
      </c>
      <c r="B32" s="13" t="s">
        <v>63</v>
      </c>
      <c r="C32" s="15"/>
      <c r="D32" s="15"/>
    </row>
    <row r="33" spans="1:4" x14ac:dyDescent="0.25">
      <c r="A33" s="13"/>
      <c r="B33" s="13" t="s">
        <v>33</v>
      </c>
      <c r="C33" s="15"/>
      <c r="D33" s="15"/>
    </row>
    <row r="34" spans="1:4" x14ac:dyDescent="0.25">
      <c r="A34" s="13"/>
      <c r="B34" s="13" t="s">
        <v>64</v>
      </c>
      <c r="C34" s="14">
        <f>SUM(C35:C37)</f>
        <v>62</v>
      </c>
      <c r="D34" s="14">
        <f>SUM(D35:D37)</f>
        <v>47</v>
      </c>
    </row>
    <row r="35" spans="1:4" ht="22.5" x14ac:dyDescent="0.25">
      <c r="A35" s="13" t="s">
        <v>65</v>
      </c>
      <c r="B35" s="13" t="s">
        <v>66</v>
      </c>
      <c r="C35" s="15">
        <v>10</v>
      </c>
      <c r="D35" s="15">
        <v>17</v>
      </c>
    </row>
    <row r="36" spans="1:4" x14ac:dyDescent="0.25">
      <c r="A36" s="13"/>
      <c r="B36" s="13" t="s">
        <v>67</v>
      </c>
      <c r="C36" s="15"/>
      <c r="D36" s="15"/>
    </row>
    <row r="37" spans="1:4" x14ac:dyDescent="0.25">
      <c r="A37" s="13" t="s">
        <v>68</v>
      </c>
      <c r="B37" s="13" t="s">
        <v>69</v>
      </c>
      <c r="C37" s="15">
        <v>52</v>
      </c>
      <c r="D37" s="15">
        <v>30</v>
      </c>
    </row>
    <row r="38" spans="1:4" ht="45" x14ac:dyDescent="0.25">
      <c r="A38" s="13" t="s">
        <v>70</v>
      </c>
      <c r="B38" s="13" t="s">
        <v>71</v>
      </c>
      <c r="C38" s="15"/>
      <c r="D38" s="15"/>
    </row>
    <row r="39" spans="1:4" ht="45" x14ac:dyDescent="0.25">
      <c r="A39" s="13" t="s">
        <v>72</v>
      </c>
      <c r="B39" s="13" t="s">
        <v>73</v>
      </c>
      <c r="C39" s="15"/>
      <c r="D39" s="15"/>
    </row>
    <row r="40" spans="1:4" x14ac:dyDescent="0.25">
      <c r="A40" s="13" t="s">
        <v>74</v>
      </c>
      <c r="B40" s="13" t="s">
        <v>75</v>
      </c>
      <c r="C40" s="15"/>
      <c r="D40" s="15"/>
    </row>
    <row r="41" spans="1:4" x14ac:dyDescent="0.25">
      <c r="A41" s="13"/>
      <c r="B41" s="13" t="s">
        <v>76</v>
      </c>
      <c r="C41" s="15">
        <v>1109</v>
      </c>
      <c r="D41" s="15">
        <v>1276</v>
      </c>
    </row>
    <row r="42" spans="1:4" x14ac:dyDescent="0.25">
      <c r="A42" s="16"/>
      <c r="B42" s="17" t="s">
        <v>77</v>
      </c>
      <c r="C42" s="18">
        <f>ROUND(SUM(C7,C24),2)</f>
        <v>1172</v>
      </c>
      <c r="D42" s="18">
        <f>ROUND(SUM(D7,D24),2)</f>
        <v>1324</v>
      </c>
    </row>
    <row r="43" spans="1:4" x14ac:dyDescent="0.25">
      <c r="A43" s="11"/>
      <c r="B43" s="11" t="s">
        <v>78</v>
      </c>
      <c r="C43" s="12">
        <f>ROUND(SUM(C44,C54,C55),2)</f>
        <v>1145</v>
      </c>
      <c r="D43" s="12">
        <f>ROUND(SUM(D44,D54,D55),2)</f>
        <v>1276</v>
      </c>
    </row>
    <row r="44" spans="1:4" x14ac:dyDescent="0.25">
      <c r="A44" s="13"/>
      <c r="B44" s="13" t="s">
        <v>79</v>
      </c>
      <c r="C44" s="14">
        <f>ROUND(SUM(C45:C53),2)</f>
        <v>1145</v>
      </c>
      <c r="D44" s="14">
        <f>ROUND(SUM(D45:D53),2)</f>
        <v>1276</v>
      </c>
    </row>
    <row r="45" spans="1:4" ht="22.5" x14ac:dyDescent="0.25">
      <c r="A45" s="13" t="s">
        <v>80</v>
      </c>
      <c r="B45" s="13" t="s">
        <v>81</v>
      </c>
      <c r="C45" s="15">
        <v>1837</v>
      </c>
      <c r="D45" s="15">
        <v>1837</v>
      </c>
    </row>
    <row r="46" spans="1:4" x14ac:dyDescent="0.25">
      <c r="A46" s="13"/>
      <c r="B46" s="13" t="s">
        <v>82</v>
      </c>
      <c r="C46" s="15"/>
      <c r="D46" s="15"/>
    </row>
    <row r="47" spans="1:4" ht="22.5" x14ac:dyDescent="0.25">
      <c r="A47" s="13" t="s">
        <v>83</v>
      </c>
      <c r="B47" s="13" t="s">
        <v>84</v>
      </c>
      <c r="C47" s="15">
        <v>183</v>
      </c>
      <c r="D47" s="15">
        <v>183</v>
      </c>
    </row>
    <row r="48" spans="1:4" x14ac:dyDescent="0.25">
      <c r="A48" s="13" t="s">
        <v>85</v>
      </c>
      <c r="B48" s="13" t="s">
        <v>86</v>
      </c>
      <c r="C48" s="15"/>
      <c r="D48" s="15"/>
    </row>
    <row r="49" spans="1:4" x14ac:dyDescent="0.25">
      <c r="A49" s="13" t="s">
        <v>87</v>
      </c>
      <c r="B49" s="13" t="s">
        <v>88</v>
      </c>
      <c r="C49" s="15">
        <v>-744</v>
      </c>
      <c r="D49" s="15">
        <v>-429</v>
      </c>
    </row>
    <row r="50" spans="1:4" x14ac:dyDescent="0.25">
      <c r="A50" s="13"/>
      <c r="B50" s="13" t="s">
        <v>89</v>
      </c>
      <c r="C50" s="15"/>
      <c r="D50" s="15"/>
    </row>
    <row r="51" spans="1:4" x14ac:dyDescent="0.25">
      <c r="A51" s="13"/>
      <c r="B51" s="13" t="s">
        <v>90</v>
      </c>
      <c r="C51" s="15">
        <v>-131</v>
      </c>
      <c r="D51" s="15">
        <v>-315</v>
      </c>
    </row>
    <row r="52" spans="1:4" x14ac:dyDescent="0.25">
      <c r="A52" s="13" t="s">
        <v>91</v>
      </c>
      <c r="B52" s="13" t="s">
        <v>92</v>
      </c>
      <c r="C52" s="15"/>
      <c r="D52" s="15"/>
    </row>
    <row r="53" spans="1:4" x14ac:dyDescent="0.25">
      <c r="A53" s="13"/>
      <c r="B53" s="13" t="s">
        <v>93</v>
      </c>
      <c r="C53" s="15"/>
      <c r="D53" s="15"/>
    </row>
    <row r="54" spans="1:4" x14ac:dyDescent="0.25">
      <c r="A54" s="13" t="s">
        <v>94</v>
      </c>
      <c r="B54" s="13" t="s">
        <v>95</v>
      </c>
      <c r="C54" s="15"/>
      <c r="D54" s="15"/>
    </row>
    <row r="55" spans="1:4" x14ac:dyDescent="0.25">
      <c r="A55" s="13" t="s">
        <v>96</v>
      </c>
      <c r="B55" s="13" t="s">
        <v>97</v>
      </c>
      <c r="C55" s="15">
        <v>0</v>
      </c>
      <c r="D55" s="15">
        <v>0</v>
      </c>
    </row>
    <row r="56" spans="1:4" x14ac:dyDescent="0.25">
      <c r="A56" s="11"/>
      <c r="B56" s="11" t="s">
        <v>98</v>
      </c>
      <c r="C56" s="12">
        <f>ROUND(SUM(C57,C61,C66,C67,C68,C69,C70),2)</f>
        <v>0</v>
      </c>
      <c r="D56" s="12">
        <f>ROUND(SUM(D57,D61,D66,D67,D68,D69,D70),2)</f>
        <v>0</v>
      </c>
    </row>
    <row r="57" spans="1:4" x14ac:dyDescent="0.25">
      <c r="A57" s="13"/>
      <c r="B57" s="13" t="s">
        <v>99</v>
      </c>
      <c r="C57" s="14">
        <f>ROUND(SUM(C58:C60),2)</f>
        <v>0</v>
      </c>
      <c r="D57" s="14">
        <f>ROUND(SUM(D58:D60),2)</f>
        <v>0</v>
      </c>
    </row>
    <row r="58" spans="1:4" x14ac:dyDescent="0.25">
      <c r="A58" s="13"/>
      <c r="B58" s="13" t="s">
        <v>100</v>
      </c>
      <c r="C58" s="15"/>
      <c r="D58" s="15"/>
    </row>
    <row r="59" spans="1:4" x14ac:dyDescent="0.25">
      <c r="A59" s="13"/>
      <c r="B59" s="13" t="s">
        <v>101</v>
      </c>
      <c r="C59" s="15"/>
      <c r="D59" s="15"/>
    </row>
    <row r="60" spans="1:4" x14ac:dyDescent="0.25">
      <c r="A60" s="13" t="s">
        <v>102</v>
      </c>
      <c r="B60" s="13" t="s">
        <v>103</v>
      </c>
      <c r="C60" s="15"/>
      <c r="D60" s="15"/>
    </row>
    <row r="61" spans="1:4" x14ac:dyDescent="0.25">
      <c r="A61" s="13"/>
      <c r="B61" s="13" t="s">
        <v>104</v>
      </c>
      <c r="C61" s="14">
        <f>ROUND(SUM(C62:C65),2)</f>
        <v>0</v>
      </c>
      <c r="D61" s="14">
        <f>ROUND(SUM(D62:D65),2)</f>
        <v>0</v>
      </c>
    </row>
    <row r="62" spans="1:4" x14ac:dyDescent="0.25">
      <c r="A62" s="13" t="s">
        <v>105</v>
      </c>
      <c r="B62" s="13" t="s">
        <v>106</v>
      </c>
      <c r="C62" s="15"/>
      <c r="D62" s="15"/>
    </row>
    <row r="63" spans="1:4" x14ac:dyDescent="0.25">
      <c r="A63" s="13" t="s">
        <v>107</v>
      </c>
      <c r="B63" s="13" t="s">
        <v>108</v>
      </c>
      <c r="C63" s="15"/>
      <c r="D63" s="15"/>
    </row>
    <row r="64" spans="1:4" x14ac:dyDescent="0.25">
      <c r="A64" s="13" t="s">
        <v>109</v>
      </c>
      <c r="B64" s="13" t="s">
        <v>110</v>
      </c>
      <c r="C64" s="15"/>
      <c r="D64" s="15"/>
    </row>
    <row r="65" spans="1:4" ht="22.5" x14ac:dyDescent="0.25">
      <c r="A65" s="13" t="s">
        <v>111</v>
      </c>
      <c r="B65" s="13" t="s">
        <v>112</v>
      </c>
      <c r="C65" s="15"/>
      <c r="D65" s="15"/>
    </row>
    <row r="66" spans="1:4" ht="22.5" x14ac:dyDescent="0.25">
      <c r="A66" s="13" t="s">
        <v>113</v>
      </c>
      <c r="B66" s="13" t="s">
        <v>114</v>
      </c>
      <c r="C66" s="15"/>
      <c r="D66" s="15"/>
    </row>
    <row r="67" spans="1:4" x14ac:dyDescent="0.25">
      <c r="A67" s="13" t="s">
        <v>115</v>
      </c>
      <c r="B67" s="13" t="s">
        <v>116</v>
      </c>
      <c r="C67" s="15"/>
      <c r="D67" s="15"/>
    </row>
    <row r="68" spans="1:4" x14ac:dyDescent="0.25">
      <c r="A68" s="13" t="s">
        <v>117</v>
      </c>
      <c r="B68" s="13" t="s">
        <v>118</v>
      </c>
      <c r="C68" s="15"/>
      <c r="D68" s="15"/>
    </row>
    <row r="69" spans="1:4" x14ac:dyDescent="0.25">
      <c r="A69" s="13" t="s">
        <v>119</v>
      </c>
      <c r="B69" s="13" t="s">
        <v>120</v>
      </c>
      <c r="C69" s="15"/>
      <c r="D69" s="15"/>
    </row>
    <row r="70" spans="1:4" x14ac:dyDescent="0.25">
      <c r="A70" s="13" t="s">
        <v>121</v>
      </c>
      <c r="B70" s="13" t="s">
        <v>122</v>
      </c>
      <c r="C70" s="15"/>
      <c r="D70" s="15"/>
    </row>
    <row r="71" spans="1:4" x14ac:dyDescent="0.25">
      <c r="A71" s="11"/>
      <c r="B71" s="11" t="s">
        <v>123</v>
      </c>
      <c r="C71" s="12">
        <f>ROUND(SUM(C72,C73,C77,C82,C83,C86,C87),2)</f>
        <v>27</v>
      </c>
      <c r="D71" s="12">
        <f>ROUND(SUM(D72,D73,D77,D82,D83,D86,D87),2)</f>
        <v>48</v>
      </c>
    </row>
    <row r="72" spans="1:4" x14ac:dyDescent="0.25">
      <c r="A72" s="13" t="s">
        <v>124</v>
      </c>
      <c r="B72" s="13" t="s">
        <v>125</v>
      </c>
      <c r="C72" s="15"/>
      <c r="D72" s="15"/>
    </row>
    <row r="73" spans="1:4" x14ac:dyDescent="0.25">
      <c r="A73" s="13"/>
      <c r="B73" s="13" t="s">
        <v>126</v>
      </c>
      <c r="C73" s="14">
        <f>ROUND(SUM(C74:C76),2)</f>
        <v>0</v>
      </c>
      <c r="D73" s="14">
        <f>ROUND(SUM(D74:D76),2)</f>
        <v>0</v>
      </c>
    </row>
    <row r="74" spans="1:4" x14ac:dyDescent="0.25">
      <c r="A74" s="13"/>
      <c r="B74" s="13" t="s">
        <v>100</v>
      </c>
      <c r="C74" s="15"/>
      <c r="D74" s="15"/>
    </row>
    <row r="75" spans="1:4" x14ac:dyDescent="0.25">
      <c r="A75" s="13"/>
      <c r="B75" s="13" t="s">
        <v>101</v>
      </c>
      <c r="C75" s="15"/>
      <c r="D75" s="15"/>
    </row>
    <row r="76" spans="1:4" x14ac:dyDescent="0.25">
      <c r="A76" s="13" t="s">
        <v>127</v>
      </c>
      <c r="B76" s="13" t="s">
        <v>103</v>
      </c>
      <c r="C76" s="15"/>
      <c r="D76" s="15"/>
    </row>
    <row r="77" spans="1:4" x14ac:dyDescent="0.25">
      <c r="A77" s="13"/>
      <c r="B77" s="13" t="s">
        <v>128</v>
      </c>
      <c r="C77" s="14">
        <f>ROUND(SUM(C78:C81),2)</f>
        <v>2</v>
      </c>
      <c r="D77" s="14">
        <f>ROUND(SUM(D78:D81),2)</f>
        <v>3</v>
      </c>
    </row>
    <row r="78" spans="1:4" x14ac:dyDescent="0.25">
      <c r="A78" s="13" t="s">
        <v>129</v>
      </c>
      <c r="B78" s="13" t="s">
        <v>106</v>
      </c>
      <c r="C78" s="15"/>
      <c r="D78" s="15"/>
    </row>
    <row r="79" spans="1:4" x14ac:dyDescent="0.25">
      <c r="A79" s="13" t="s">
        <v>130</v>
      </c>
      <c r="B79" s="13" t="s">
        <v>108</v>
      </c>
      <c r="C79" s="15"/>
      <c r="D79" s="15"/>
    </row>
    <row r="80" spans="1:4" x14ac:dyDescent="0.25">
      <c r="A80" s="13" t="s">
        <v>131</v>
      </c>
      <c r="B80" s="13" t="s">
        <v>110</v>
      </c>
      <c r="C80" s="15"/>
      <c r="D80" s="15"/>
    </row>
    <row r="81" spans="1:4" ht="45" x14ac:dyDescent="0.25">
      <c r="A81" s="13" t="s">
        <v>132</v>
      </c>
      <c r="B81" s="13" t="s">
        <v>133</v>
      </c>
      <c r="C81" s="15">
        <v>2</v>
      </c>
      <c r="D81" s="15">
        <v>3</v>
      </c>
    </row>
    <row r="82" spans="1:4" ht="22.5" x14ac:dyDescent="0.25">
      <c r="A82" s="13" t="s">
        <v>134</v>
      </c>
      <c r="B82" s="13" t="s">
        <v>135</v>
      </c>
      <c r="C82" s="15"/>
      <c r="D82" s="15"/>
    </row>
    <row r="83" spans="1:4" x14ac:dyDescent="0.25">
      <c r="A83" s="13"/>
      <c r="B83" s="13" t="s">
        <v>136</v>
      </c>
      <c r="C83" s="14">
        <f>ROUND(SUM(C84:C85),2)</f>
        <v>25</v>
      </c>
      <c r="D83" s="14">
        <f>ROUND(SUM(D84:D85),2)</f>
        <v>45</v>
      </c>
    </row>
    <row r="84" spans="1:4" x14ac:dyDescent="0.25">
      <c r="A84" s="13" t="s">
        <v>137</v>
      </c>
      <c r="B84" s="13" t="s">
        <v>138</v>
      </c>
      <c r="C84" s="15"/>
      <c r="D84" s="15"/>
    </row>
    <row r="85" spans="1:4" x14ac:dyDescent="0.25">
      <c r="A85" s="13" t="s">
        <v>139</v>
      </c>
      <c r="B85" s="13" t="s">
        <v>140</v>
      </c>
      <c r="C85" s="15">
        <v>25</v>
      </c>
      <c r="D85" s="15">
        <v>45</v>
      </c>
    </row>
    <row r="86" spans="1:4" x14ac:dyDescent="0.25">
      <c r="A86" s="13" t="s">
        <v>141</v>
      </c>
      <c r="B86" s="13" t="s">
        <v>142</v>
      </c>
      <c r="C86" s="15"/>
      <c r="D86" s="15"/>
    </row>
    <row r="87" spans="1:4" x14ac:dyDescent="0.25">
      <c r="A87" s="19" t="s">
        <v>143</v>
      </c>
      <c r="B87" s="19" t="s">
        <v>144</v>
      </c>
      <c r="C87" s="15"/>
      <c r="D87" s="15"/>
    </row>
    <row r="88" spans="1:4" x14ac:dyDescent="0.25">
      <c r="A88" s="20"/>
      <c r="B88" s="21" t="s">
        <v>145</v>
      </c>
      <c r="C88" s="22">
        <f>ROUND(SUM(C71,C56,C43),2)</f>
        <v>1172</v>
      </c>
      <c r="D88" s="22">
        <f>ROUND(SUM(D71,D56,D43),2)</f>
        <v>1324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527</v>
      </c>
      <c r="D7" s="12">
        <f>ROUND(SUM(D8,D13,D17,D20,D21,D22,D23),2)</f>
        <v>527</v>
      </c>
    </row>
    <row r="8" spans="1:4" x14ac:dyDescent="0.25">
      <c r="A8" s="13"/>
      <c r="B8" s="13" t="s">
        <v>28</v>
      </c>
      <c r="C8" s="14">
        <f>SUM(C9:C12)</f>
        <v>8</v>
      </c>
      <c r="D8" s="14">
        <f>SUM(D9:D12)</f>
        <v>8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>
        <v>8</v>
      </c>
      <c r="D10" s="15">
        <v>8</v>
      </c>
    </row>
    <row r="11" spans="1:4" x14ac:dyDescent="0.25">
      <c r="A11" s="13"/>
      <c r="B11" s="13" t="s">
        <v>33</v>
      </c>
      <c r="C11" s="15"/>
      <c r="D11" s="15"/>
    </row>
    <row r="12" spans="1:4" ht="22.5" x14ac:dyDescent="0.25">
      <c r="A12" s="13" t="s">
        <v>34</v>
      </c>
      <c r="B12" s="13" t="s">
        <v>35</v>
      </c>
      <c r="C12" s="15"/>
      <c r="D12" s="15"/>
    </row>
    <row r="13" spans="1:4" x14ac:dyDescent="0.25">
      <c r="A13" s="13"/>
      <c r="B13" s="13" t="s">
        <v>36</v>
      </c>
      <c r="C13" s="14">
        <f>SUM(C14:C16)</f>
        <v>519</v>
      </c>
      <c r="D13" s="14">
        <f>SUM(D14:D16)</f>
        <v>519</v>
      </c>
    </row>
    <row r="14" spans="1:4" x14ac:dyDescent="0.25">
      <c r="A14" s="13" t="s">
        <v>37</v>
      </c>
      <c r="B14" s="13" t="s">
        <v>38</v>
      </c>
      <c r="C14" s="15"/>
      <c r="D14" s="15"/>
    </row>
    <row r="15" spans="1:4" x14ac:dyDescent="0.25">
      <c r="A15" s="13"/>
      <c r="B15" s="13" t="s">
        <v>33</v>
      </c>
      <c r="C15" s="15"/>
      <c r="D15" s="15"/>
    </row>
    <row r="16" spans="1:4" ht="45" x14ac:dyDescent="0.25">
      <c r="A16" s="13" t="s">
        <v>39</v>
      </c>
      <c r="B16" s="13" t="s">
        <v>40</v>
      </c>
      <c r="C16" s="15">
        <v>519</v>
      </c>
      <c r="D16" s="15">
        <v>519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/>
      <c r="D18" s="15"/>
    </row>
    <row r="19" spans="1:4" x14ac:dyDescent="0.25">
      <c r="A19" s="13" t="s">
        <v>43</v>
      </c>
      <c r="B19" s="13" t="s">
        <v>44</v>
      </c>
      <c r="C19" s="15"/>
      <c r="D19" s="15"/>
    </row>
    <row r="20" spans="1:4" ht="33.75" x14ac:dyDescent="0.25">
      <c r="A20" s="13" t="s">
        <v>45</v>
      </c>
      <c r="B20" s="13" t="s">
        <v>46</v>
      </c>
      <c r="C20" s="15"/>
      <c r="D20" s="15"/>
    </row>
    <row r="21" spans="1:4" ht="33.75" x14ac:dyDescent="0.25">
      <c r="A21" s="13" t="s">
        <v>47</v>
      </c>
      <c r="B21" s="13" t="s">
        <v>48</v>
      </c>
      <c r="C21" s="15"/>
      <c r="D21" s="15"/>
    </row>
    <row r="22" spans="1:4" x14ac:dyDescent="0.25">
      <c r="A22" s="13"/>
      <c r="B22" s="13" t="s">
        <v>49</v>
      </c>
      <c r="C22" s="15"/>
      <c r="D22" s="15"/>
    </row>
    <row r="23" spans="1:4" x14ac:dyDescent="0.25">
      <c r="A23" s="13" t="s">
        <v>50</v>
      </c>
      <c r="B23" s="13" t="s">
        <v>51</v>
      </c>
      <c r="C23" s="15"/>
      <c r="D23" s="15"/>
    </row>
    <row r="24" spans="1:4" x14ac:dyDescent="0.25">
      <c r="A24" s="11"/>
      <c r="B24" s="11" t="s">
        <v>52</v>
      </c>
      <c r="C24" s="12">
        <f>ROUND(SUM(C25,C31,C34,C38,C39,C40,C41),2)</f>
        <v>6233</v>
      </c>
      <c r="D24" s="12">
        <f>ROUND(SUM(D25,D31,D34,D38,D39,D40,D41),2)</f>
        <v>8688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/>
      <c r="D26" s="15"/>
    </row>
    <row r="27" spans="1:4" x14ac:dyDescent="0.25">
      <c r="A27" s="13" t="s">
        <v>55</v>
      </c>
      <c r="B27" s="13" t="s">
        <v>38</v>
      </c>
      <c r="C27" s="15"/>
      <c r="D27" s="15"/>
    </row>
    <row r="28" spans="1:4" x14ac:dyDescent="0.25">
      <c r="A28" s="13" t="s">
        <v>55</v>
      </c>
      <c r="B28" s="13" t="s">
        <v>56</v>
      </c>
      <c r="C28" s="15"/>
      <c r="D28" s="15"/>
    </row>
    <row r="29" spans="1:4" x14ac:dyDescent="0.25">
      <c r="A29" s="13" t="s">
        <v>57</v>
      </c>
      <c r="B29" s="13" t="s">
        <v>58</v>
      </c>
      <c r="C29" s="15"/>
      <c r="D29" s="15"/>
    </row>
    <row r="30" spans="1:4" x14ac:dyDescent="0.25">
      <c r="A30" s="13" t="s">
        <v>59</v>
      </c>
      <c r="B30" s="13" t="s">
        <v>60</v>
      </c>
      <c r="C30" s="15"/>
      <c r="D30" s="15"/>
    </row>
    <row r="31" spans="1:4" x14ac:dyDescent="0.25">
      <c r="A31" s="13"/>
      <c r="B31" s="13" t="s">
        <v>61</v>
      </c>
      <c r="C31" s="14">
        <f>SUM(C32:C33)</f>
        <v>0</v>
      </c>
      <c r="D31" s="14">
        <f>SUM(D32:D33)</f>
        <v>0</v>
      </c>
    </row>
    <row r="32" spans="1:4" x14ac:dyDescent="0.25">
      <c r="A32" s="13" t="s">
        <v>62</v>
      </c>
      <c r="B32" s="13" t="s">
        <v>63</v>
      </c>
      <c r="C32" s="15"/>
      <c r="D32" s="15"/>
    </row>
    <row r="33" spans="1:4" x14ac:dyDescent="0.25">
      <c r="A33" s="13"/>
      <c r="B33" s="13" t="s">
        <v>33</v>
      </c>
      <c r="C33" s="15"/>
      <c r="D33" s="15"/>
    </row>
    <row r="34" spans="1:4" x14ac:dyDescent="0.25">
      <c r="A34" s="13"/>
      <c r="B34" s="13" t="s">
        <v>64</v>
      </c>
      <c r="C34" s="14">
        <f>SUM(C35:C37)</f>
        <v>30</v>
      </c>
      <c r="D34" s="14">
        <f>SUM(D35:D37)</f>
        <v>48</v>
      </c>
    </row>
    <row r="35" spans="1:4" ht="22.5" x14ac:dyDescent="0.25">
      <c r="A35" s="13" t="s">
        <v>65</v>
      </c>
      <c r="B35" s="13" t="s">
        <v>66</v>
      </c>
      <c r="C35" s="15">
        <v>29</v>
      </c>
      <c r="D35" s="15">
        <v>47</v>
      </c>
    </row>
    <row r="36" spans="1:4" x14ac:dyDescent="0.25">
      <c r="A36" s="13"/>
      <c r="B36" s="13" t="s">
        <v>67</v>
      </c>
      <c r="C36" s="15"/>
      <c r="D36" s="15"/>
    </row>
    <row r="37" spans="1:4" x14ac:dyDescent="0.25">
      <c r="A37" s="13" t="s">
        <v>68</v>
      </c>
      <c r="B37" s="13" t="s">
        <v>69</v>
      </c>
      <c r="C37" s="15">
        <v>1</v>
      </c>
      <c r="D37" s="15">
        <v>1</v>
      </c>
    </row>
    <row r="38" spans="1:4" ht="45" x14ac:dyDescent="0.25">
      <c r="A38" s="13" t="s">
        <v>70</v>
      </c>
      <c r="B38" s="13" t="s">
        <v>71</v>
      </c>
      <c r="C38" s="15"/>
      <c r="D38" s="15"/>
    </row>
    <row r="39" spans="1:4" ht="45" x14ac:dyDescent="0.25">
      <c r="A39" s="13" t="s">
        <v>72</v>
      </c>
      <c r="B39" s="13" t="s">
        <v>73</v>
      </c>
      <c r="C39" s="15">
        <v>13</v>
      </c>
      <c r="D39" s="15">
        <v>13</v>
      </c>
    </row>
    <row r="40" spans="1:4" x14ac:dyDescent="0.25">
      <c r="A40" s="13" t="s">
        <v>74</v>
      </c>
      <c r="B40" s="13" t="s">
        <v>75</v>
      </c>
      <c r="C40" s="15"/>
      <c r="D40" s="15"/>
    </row>
    <row r="41" spans="1:4" x14ac:dyDescent="0.25">
      <c r="A41" s="13"/>
      <c r="B41" s="13" t="s">
        <v>76</v>
      </c>
      <c r="C41" s="15">
        <v>6190</v>
      </c>
      <c r="D41" s="15">
        <v>8627</v>
      </c>
    </row>
    <row r="42" spans="1:4" x14ac:dyDescent="0.25">
      <c r="A42" s="16"/>
      <c r="B42" s="17" t="s">
        <v>77</v>
      </c>
      <c r="C42" s="18">
        <f>ROUND(SUM(C7,C24),2)</f>
        <v>6760</v>
      </c>
      <c r="D42" s="18">
        <f>ROUND(SUM(D7,D24),2)</f>
        <v>9215</v>
      </c>
    </row>
    <row r="43" spans="1:4" x14ac:dyDescent="0.25">
      <c r="A43" s="11"/>
      <c r="B43" s="11" t="s">
        <v>78</v>
      </c>
      <c r="C43" s="12">
        <f>ROUND(SUM(C44,C54,C55),2)</f>
        <v>5394</v>
      </c>
      <c r="D43" s="12">
        <f>ROUND(SUM(D44,D54,D55),2)</f>
        <v>6723</v>
      </c>
    </row>
    <row r="44" spans="1:4" x14ac:dyDescent="0.25">
      <c r="A44" s="13"/>
      <c r="B44" s="13" t="s">
        <v>79</v>
      </c>
      <c r="C44" s="14">
        <f>ROUND(SUM(C45:C53),2)</f>
        <v>4993</v>
      </c>
      <c r="D44" s="14">
        <f>ROUND(SUM(D45:D53),2)</f>
        <v>6322</v>
      </c>
    </row>
    <row r="45" spans="1:4" ht="22.5" x14ac:dyDescent="0.25">
      <c r="A45" s="13" t="s">
        <v>80</v>
      </c>
      <c r="B45" s="13" t="s">
        <v>81</v>
      </c>
      <c r="C45" s="15">
        <v>6312</v>
      </c>
      <c r="D45" s="15">
        <v>6312</v>
      </c>
    </row>
    <row r="46" spans="1:4" x14ac:dyDescent="0.25">
      <c r="A46" s="13"/>
      <c r="B46" s="13" t="s">
        <v>82</v>
      </c>
      <c r="C46" s="15"/>
      <c r="D46" s="15"/>
    </row>
    <row r="47" spans="1:4" ht="22.5" x14ac:dyDescent="0.25">
      <c r="A47" s="13" t="s">
        <v>83</v>
      </c>
      <c r="B47" s="13" t="s">
        <v>84</v>
      </c>
      <c r="C47" s="15">
        <v>10</v>
      </c>
      <c r="D47" s="15">
        <v>10</v>
      </c>
    </row>
    <row r="48" spans="1:4" x14ac:dyDescent="0.25">
      <c r="A48" s="13" t="s">
        <v>85</v>
      </c>
      <c r="B48" s="13" t="s">
        <v>86</v>
      </c>
      <c r="C48" s="15"/>
      <c r="D48" s="15"/>
    </row>
    <row r="49" spans="1:4" x14ac:dyDescent="0.25">
      <c r="A49" s="13" t="s">
        <v>87</v>
      </c>
      <c r="B49" s="13" t="s">
        <v>88</v>
      </c>
      <c r="C49" s="15">
        <v>0</v>
      </c>
      <c r="D49" s="15">
        <v>-8</v>
      </c>
    </row>
    <row r="50" spans="1:4" x14ac:dyDescent="0.25">
      <c r="A50" s="13"/>
      <c r="B50" s="13" t="s">
        <v>89</v>
      </c>
      <c r="C50" s="15"/>
      <c r="D50" s="15"/>
    </row>
    <row r="51" spans="1:4" x14ac:dyDescent="0.25">
      <c r="A51" s="13"/>
      <c r="B51" s="13" t="s">
        <v>90</v>
      </c>
      <c r="C51" s="15">
        <v>-1329</v>
      </c>
      <c r="D51" s="15">
        <v>8</v>
      </c>
    </row>
    <row r="52" spans="1:4" x14ac:dyDescent="0.25">
      <c r="A52" s="13" t="s">
        <v>91</v>
      </c>
      <c r="B52" s="13" t="s">
        <v>92</v>
      </c>
      <c r="C52" s="15"/>
      <c r="D52" s="15"/>
    </row>
    <row r="53" spans="1:4" x14ac:dyDescent="0.25">
      <c r="A53" s="13"/>
      <c r="B53" s="13" t="s">
        <v>93</v>
      </c>
      <c r="C53" s="15"/>
      <c r="D53" s="15"/>
    </row>
    <row r="54" spans="1:4" x14ac:dyDescent="0.25">
      <c r="A54" s="13" t="s">
        <v>94</v>
      </c>
      <c r="B54" s="13" t="s">
        <v>95</v>
      </c>
      <c r="C54" s="15"/>
      <c r="D54" s="15"/>
    </row>
    <row r="55" spans="1:4" x14ac:dyDescent="0.25">
      <c r="A55" s="13" t="s">
        <v>96</v>
      </c>
      <c r="B55" s="13" t="s">
        <v>97</v>
      </c>
      <c r="C55" s="15">
        <v>401</v>
      </c>
      <c r="D55" s="15">
        <v>401</v>
      </c>
    </row>
    <row r="56" spans="1:4" x14ac:dyDescent="0.25">
      <c r="A56" s="11"/>
      <c r="B56" s="11" t="s">
        <v>98</v>
      </c>
      <c r="C56" s="12">
        <f>ROUND(SUM(C57,C61,C66,C67,C68,C69,C70),2)</f>
        <v>143</v>
      </c>
      <c r="D56" s="12">
        <f>ROUND(SUM(D57,D61,D66,D67,D68,D69,D70),2)</f>
        <v>143</v>
      </c>
    </row>
    <row r="57" spans="1:4" x14ac:dyDescent="0.25">
      <c r="A57" s="13"/>
      <c r="B57" s="13" t="s">
        <v>99</v>
      </c>
      <c r="C57" s="14">
        <f>ROUND(SUM(C58:C60),2)</f>
        <v>0</v>
      </c>
      <c r="D57" s="14">
        <f>ROUND(SUM(D58:D60),2)</f>
        <v>0</v>
      </c>
    </row>
    <row r="58" spans="1:4" x14ac:dyDescent="0.25">
      <c r="A58" s="13"/>
      <c r="B58" s="13" t="s">
        <v>100</v>
      </c>
      <c r="C58" s="15"/>
      <c r="D58" s="15"/>
    </row>
    <row r="59" spans="1:4" x14ac:dyDescent="0.25">
      <c r="A59" s="13"/>
      <c r="B59" s="13" t="s">
        <v>101</v>
      </c>
      <c r="C59" s="15"/>
      <c r="D59" s="15"/>
    </row>
    <row r="60" spans="1:4" x14ac:dyDescent="0.25">
      <c r="A60" s="13" t="s">
        <v>102</v>
      </c>
      <c r="B60" s="13" t="s">
        <v>103</v>
      </c>
      <c r="C60" s="15"/>
      <c r="D60" s="15"/>
    </row>
    <row r="61" spans="1:4" x14ac:dyDescent="0.25">
      <c r="A61" s="13"/>
      <c r="B61" s="13" t="s">
        <v>104</v>
      </c>
      <c r="C61" s="14">
        <f>ROUND(SUM(C63:C65),2)</f>
        <v>0</v>
      </c>
      <c r="D61" s="14">
        <f>ROUND(SUM(D62:D65),2)</f>
        <v>0</v>
      </c>
    </row>
    <row r="62" spans="1:4" x14ac:dyDescent="0.25">
      <c r="A62" s="13" t="s">
        <v>105</v>
      </c>
      <c r="B62" s="13" t="s">
        <v>106</v>
      </c>
      <c r="C62" s="45"/>
      <c r="D62" s="15"/>
    </row>
    <row r="63" spans="1:4" x14ac:dyDescent="0.25">
      <c r="A63" s="13" t="s">
        <v>107</v>
      </c>
      <c r="B63" s="13" t="s">
        <v>108</v>
      </c>
      <c r="C63" s="15"/>
      <c r="D63" s="15"/>
    </row>
    <row r="64" spans="1:4" x14ac:dyDescent="0.25">
      <c r="A64" s="13" t="s">
        <v>109</v>
      </c>
      <c r="B64" s="13" t="s">
        <v>110</v>
      </c>
      <c r="C64" s="15"/>
      <c r="D64" s="15"/>
    </row>
    <row r="65" spans="1:4" ht="22.5" x14ac:dyDescent="0.25">
      <c r="A65" s="13" t="s">
        <v>111</v>
      </c>
      <c r="B65" s="13" t="s">
        <v>112</v>
      </c>
      <c r="C65" s="15"/>
      <c r="D65" s="15"/>
    </row>
    <row r="66" spans="1:4" ht="22.5" x14ac:dyDescent="0.25">
      <c r="A66" s="13" t="s">
        <v>113</v>
      </c>
      <c r="B66" s="13" t="s">
        <v>114</v>
      </c>
      <c r="C66" s="15"/>
      <c r="D66" s="15"/>
    </row>
    <row r="67" spans="1:4" x14ac:dyDescent="0.25">
      <c r="A67" s="13" t="s">
        <v>115</v>
      </c>
      <c r="B67" s="13" t="s">
        <v>116</v>
      </c>
      <c r="C67" s="15">
        <v>143</v>
      </c>
      <c r="D67" s="15">
        <v>143</v>
      </c>
    </row>
    <row r="68" spans="1:4" x14ac:dyDescent="0.25">
      <c r="A68" s="13" t="s">
        <v>117</v>
      </c>
      <c r="B68" s="13" t="s">
        <v>118</v>
      </c>
      <c r="C68" s="15"/>
      <c r="D68" s="15"/>
    </row>
    <row r="69" spans="1:4" x14ac:dyDescent="0.25">
      <c r="A69" s="13" t="s">
        <v>119</v>
      </c>
      <c r="B69" s="13" t="s">
        <v>120</v>
      </c>
      <c r="C69" s="15"/>
      <c r="D69" s="15"/>
    </row>
    <row r="70" spans="1:4" x14ac:dyDescent="0.25">
      <c r="A70" s="13" t="s">
        <v>121</v>
      </c>
      <c r="B70" s="13" t="s">
        <v>122</v>
      </c>
      <c r="C70" s="15"/>
      <c r="D70" s="15"/>
    </row>
    <row r="71" spans="1:4" x14ac:dyDescent="0.25">
      <c r="A71" s="11"/>
      <c r="B71" s="11" t="s">
        <v>123</v>
      </c>
      <c r="C71" s="12">
        <f>ROUND(SUM(C72,C73,C77,C82,C83,C86,C87),2)</f>
        <v>1223</v>
      </c>
      <c r="D71" s="12">
        <f>ROUND(SUM(D72,D73,D77,D82,D83,D86,D87),2)</f>
        <v>2349</v>
      </c>
    </row>
    <row r="72" spans="1:4" x14ac:dyDescent="0.25">
      <c r="A72" s="13" t="s">
        <v>124</v>
      </c>
      <c r="B72" s="13" t="s">
        <v>125</v>
      </c>
      <c r="C72" s="15"/>
      <c r="D72" s="15"/>
    </row>
    <row r="73" spans="1:4" x14ac:dyDescent="0.25">
      <c r="A73" s="13"/>
      <c r="B73" s="13" t="s">
        <v>126</v>
      </c>
      <c r="C73" s="14">
        <f>ROUND(SUM(C74:C76),2)</f>
        <v>0</v>
      </c>
      <c r="D73" s="14">
        <f>ROUND(SUM(D74:D76),2)</f>
        <v>0</v>
      </c>
    </row>
    <row r="74" spans="1:4" x14ac:dyDescent="0.25">
      <c r="A74" s="13"/>
      <c r="B74" s="13" t="s">
        <v>100</v>
      </c>
      <c r="C74" s="15"/>
      <c r="D74" s="15"/>
    </row>
    <row r="75" spans="1:4" x14ac:dyDescent="0.25">
      <c r="A75" s="13"/>
      <c r="B75" s="13" t="s">
        <v>101</v>
      </c>
      <c r="C75" s="15"/>
      <c r="D75" s="15"/>
    </row>
    <row r="76" spans="1:4" x14ac:dyDescent="0.25">
      <c r="A76" s="13" t="s">
        <v>127</v>
      </c>
      <c r="B76" s="13" t="s">
        <v>103</v>
      </c>
      <c r="C76" s="15"/>
      <c r="D76" s="15"/>
    </row>
    <row r="77" spans="1:4" x14ac:dyDescent="0.25">
      <c r="A77" s="13"/>
      <c r="B77" s="13" t="s">
        <v>128</v>
      </c>
      <c r="C77" s="14">
        <f>ROUND(SUM(C78:C81),2)</f>
        <v>185</v>
      </c>
      <c r="D77" s="14">
        <f>ROUND(SUM(D78:D81),2)</f>
        <v>180</v>
      </c>
    </row>
    <row r="78" spans="1:4" x14ac:dyDescent="0.25">
      <c r="A78" s="13" t="s">
        <v>129</v>
      </c>
      <c r="B78" s="13" t="s">
        <v>106</v>
      </c>
      <c r="C78" s="15"/>
      <c r="D78" s="15"/>
    </row>
    <row r="79" spans="1:4" x14ac:dyDescent="0.25">
      <c r="A79" s="13" t="s">
        <v>130</v>
      </c>
      <c r="B79" s="13" t="s">
        <v>108</v>
      </c>
      <c r="C79" s="15"/>
      <c r="D79" s="15"/>
    </row>
    <row r="80" spans="1:4" x14ac:dyDescent="0.25">
      <c r="A80" s="13" t="s">
        <v>131</v>
      </c>
      <c r="B80" s="13" t="s">
        <v>110</v>
      </c>
      <c r="C80" s="15"/>
      <c r="D80" s="15"/>
    </row>
    <row r="81" spans="1:4" ht="45" x14ac:dyDescent="0.25">
      <c r="A81" s="13" t="s">
        <v>132</v>
      </c>
      <c r="B81" s="13" t="s">
        <v>133</v>
      </c>
      <c r="C81" s="15">
        <v>185</v>
      </c>
      <c r="D81" s="15">
        <v>180</v>
      </c>
    </row>
    <row r="82" spans="1:4" ht="22.5" x14ac:dyDescent="0.25">
      <c r="A82" s="13" t="s">
        <v>134</v>
      </c>
      <c r="B82" s="13" t="s">
        <v>135</v>
      </c>
      <c r="C82" s="15"/>
      <c r="D82" s="15"/>
    </row>
    <row r="83" spans="1:4" x14ac:dyDescent="0.25">
      <c r="A83" s="13"/>
      <c r="B83" s="13" t="s">
        <v>136</v>
      </c>
      <c r="C83" s="14">
        <f>ROUND(SUM(C84:C85),2)</f>
        <v>1038</v>
      </c>
      <c r="D83" s="14">
        <f>ROUND(SUM(D84:D85),2)</f>
        <v>2169</v>
      </c>
    </row>
    <row r="84" spans="1:4" x14ac:dyDescent="0.25">
      <c r="A84" s="13" t="s">
        <v>137</v>
      </c>
      <c r="B84" s="13" t="s">
        <v>138</v>
      </c>
      <c r="C84" s="15">
        <v>624</v>
      </c>
      <c r="D84" s="15">
        <v>1290</v>
      </c>
    </row>
    <row r="85" spans="1:4" x14ac:dyDescent="0.25">
      <c r="A85" s="13" t="s">
        <v>139</v>
      </c>
      <c r="B85" s="13" t="s">
        <v>140</v>
      </c>
      <c r="C85" s="15">
        <v>414</v>
      </c>
      <c r="D85" s="15">
        <v>879</v>
      </c>
    </row>
    <row r="86" spans="1:4" x14ac:dyDescent="0.25">
      <c r="A86" s="13" t="s">
        <v>141</v>
      </c>
      <c r="B86" s="13" t="s">
        <v>142</v>
      </c>
      <c r="C86" s="15"/>
      <c r="D86" s="15"/>
    </row>
    <row r="87" spans="1:4" x14ac:dyDescent="0.25">
      <c r="A87" s="19" t="s">
        <v>143</v>
      </c>
      <c r="B87" s="19" t="s">
        <v>144</v>
      </c>
      <c r="C87" s="15"/>
      <c r="D87" s="15"/>
    </row>
    <row r="88" spans="1:4" x14ac:dyDescent="0.25">
      <c r="A88" s="20"/>
      <c r="B88" s="21" t="s">
        <v>145</v>
      </c>
      <c r="C88" s="22">
        <f>ROUND(SUM(C71,C56,C43),2)</f>
        <v>6760</v>
      </c>
      <c r="D88" s="22">
        <f>ROUND(SUM(D71,D56,D43),2)</f>
        <v>9215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85546875" bestFit="1" customWidth="1"/>
    <col min="3" max="3" width="20.85546875" customWidth="1"/>
    <col min="4" max="4" width="21.140625" customWidth="1"/>
    <col min="5" max="5" width="28.5703125" bestFit="1" customWidth="1"/>
    <col min="6" max="6" width="85.85546875" bestFit="1" customWidth="1"/>
    <col min="7" max="8" width="15.140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25</v>
      </c>
      <c r="D3" s="31" t="s">
        <v>26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2467921</v>
      </c>
      <c r="D4" s="23">
        <f>SUM(D5:D11)</f>
        <v>2462966</v>
      </c>
    </row>
    <row r="5" spans="1:4" ht="34.5" thickBot="1" x14ac:dyDescent="0.3">
      <c r="A5" s="27" t="s">
        <v>180</v>
      </c>
      <c r="B5" s="27" t="s">
        <v>28</v>
      </c>
      <c r="C5" s="28">
        <v>9277</v>
      </c>
      <c r="D5" s="28">
        <v>9416</v>
      </c>
    </row>
    <row r="6" spans="1:4" ht="45.75" thickBot="1" x14ac:dyDescent="0.3">
      <c r="A6" s="27" t="s">
        <v>181</v>
      </c>
      <c r="B6" s="27" t="s">
        <v>36</v>
      </c>
      <c r="C6" s="28">
        <v>2091639</v>
      </c>
      <c r="D6" s="28">
        <v>2080417</v>
      </c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>
        <v>27032</v>
      </c>
      <c r="D8" s="28">
        <v>27032</v>
      </c>
    </row>
    <row r="9" spans="1:4" ht="35.25" customHeight="1" thickBot="1" x14ac:dyDescent="0.3">
      <c r="A9" s="27" t="s">
        <v>47</v>
      </c>
      <c r="B9" s="27" t="s">
        <v>48</v>
      </c>
      <c r="C9" s="28">
        <v>339284</v>
      </c>
      <c r="D9" s="28">
        <v>345412</v>
      </c>
    </row>
    <row r="10" spans="1:4" ht="15.75" thickBot="1" x14ac:dyDescent="0.3">
      <c r="A10" s="27"/>
      <c r="B10" s="27" t="s">
        <v>49</v>
      </c>
      <c r="C10" s="28">
        <v>689</v>
      </c>
      <c r="D10" s="28">
        <v>689</v>
      </c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704080</v>
      </c>
      <c r="D12" s="23">
        <f>SUM(D13:D15,D19:D22)</f>
        <v>714341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>
        <v>22816</v>
      </c>
      <c r="D14" s="28">
        <v>22427</v>
      </c>
    </row>
    <row r="15" spans="1:4" ht="15.75" thickBot="1" x14ac:dyDescent="0.3">
      <c r="A15" s="27"/>
      <c r="B15" s="27" t="s">
        <v>64</v>
      </c>
      <c r="C15" s="28">
        <f>SUM(C16:C18)</f>
        <v>111621</v>
      </c>
      <c r="D15" s="28">
        <f>SUM(D16:D18)</f>
        <v>90644</v>
      </c>
    </row>
    <row r="16" spans="1:4" ht="24" customHeight="1" thickBot="1" x14ac:dyDescent="0.3">
      <c r="A16" s="27" t="s">
        <v>152</v>
      </c>
      <c r="B16" s="27" t="s">
        <v>153</v>
      </c>
      <c r="C16" s="28">
        <v>10558</v>
      </c>
      <c r="D16" s="28">
        <v>4039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101063</v>
      </c>
      <c r="D18" s="28">
        <v>86605</v>
      </c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>
        <v>458525</v>
      </c>
      <c r="D20" s="28">
        <v>446339</v>
      </c>
    </row>
    <row r="21" spans="1:4" ht="15.75" thickBot="1" x14ac:dyDescent="0.3">
      <c r="A21" s="27" t="s">
        <v>74</v>
      </c>
      <c r="B21" s="27" t="s">
        <v>75</v>
      </c>
      <c r="C21" s="28">
        <v>3480</v>
      </c>
      <c r="D21" s="28">
        <v>4231</v>
      </c>
    </row>
    <row r="22" spans="1:4" ht="15.75" thickBot="1" x14ac:dyDescent="0.3">
      <c r="A22" s="27"/>
      <c r="B22" s="27" t="s">
        <v>76</v>
      </c>
      <c r="C22" s="28">
        <v>107638</v>
      </c>
      <c r="D22" s="28">
        <v>150700</v>
      </c>
    </row>
    <row r="23" spans="1:4" ht="25.5" customHeight="1" thickBot="1" x14ac:dyDescent="0.3">
      <c r="A23" s="33"/>
      <c r="B23" s="33" t="s">
        <v>77</v>
      </c>
      <c r="C23" s="24">
        <f>C4+C12</f>
        <v>3172001</v>
      </c>
      <c r="D23" s="24">
        <f>D4+D12</f>
        <v>3177307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391647</v>
      </c>
      <c r="D24" s="23">
        <f>D25+D35+D36</f>
        <v>356973</v>
      </c>
    </row>
    <row r="25" spans="1:4" ht="15.75" thickBot="1" x14ac:dyDescent="0.3">
      <c r="A25" s="27"/>
      <c r="B25" s="27" t="s">
        <v>79</v>
      </c>
      <c r="C25" s="28">
        <f>SUM(C26:C34)</f>
        <v>33783</v>
      </c>
      <c r="D25" s="28">
        <f>SUM(D26:D34)</f>
        <v>-2105</v>
      </c>
    </row>
    <row r="26" spans="1:4" ht="15.75" thickBot="1" x14ac:dyDescent="0.3">
      <c r="A26" s="27" t="s">
        <v>157</v>
      </c>
      <c r="B26" s="27" t="s">
        <v>158</v>
      </c>
      <c r="C26" s="28">
        <v>17977</v>
      </c>
      <c r="D26" s="28">
        <v>17977</v>
      </c>
    </row>
    <row r="27" spans="1:4" ht="15.75" thickBot="1" x14ac:dyDescent="0.3">
      <c r="A27" s="27"/>
      <c r="B27" s="27" t="s">
        <v>159</v>
      </c>
      <c r="C27" s="28"/>
      <c r="D27" s="28"/>
    </row>
    <row r="28" spans="1:4" ht="15.75" thickBot="1" x14ac:dyDescent="0.3">
      <c r="A28" s="27" t="s">
        <v>160</v>
      </c>
      <c r="B28" s="27" t="s">
        <v>161</v>
      </c>
      <c r="C28" s="28">
        <v>458991</v>
      </c>
      <c r="D28" s="28">
        <v>458991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-479073</v>
      </c>
      <c r="D30" s="28">
        <v>-484865</v>
      </c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35888</v>
      </c>
      <c r="D32" s="28">
        <v>5792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>
        <v>357864</v>
      </c>
      <c r="D36" s="28">
        <v>359078</v>
      </c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2250664</v>
      </c>
      <c r="D37" s="23">
        <f>SUM(D38:D39,D44:D48)</f>
        <v>2251290</v>
      </c>
    </row>
    <row r="38" spans="1:4" ht="15.75" thickBot="1" x14ac:dyDescent="0.3">
      <c r="A38" s="27" t="s">
        <v>102</v>
      </c>
      <c r="B38" s="27" t="s">
        <v>99</v>
      </c>
      <c r="C38" s="28">
        <v>67655</v>
      </c>
      <c r="D38" s="28">
        <v>68277</v>
      </c>
    </row>
    <row r="39" spans="1:4" ht="15.75" thickBot="1" x14ac:dyDescent="0.3">
      <c r="A39" s="27"/>
      <c r="B39" s="27" t="s">
        <v>104</v>
      </c>
      <c r="C39" s="28">
        <f>SUM(C40:C43)</f>
        <v>2182112</v>
      </c>
      <c r="D39" s="28">
        <f>SUM(D40:D43)</f>
        <v>2182113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>
        <v>1820558</v>
      </c>
      <c r="D41" s="28">
        <v>1820558</v>
      </c>
    </row>
    <row r="42" spans="1:4" ht="15.75" thickBot="1" x14ac:dyDescent="0.3">
      <c r="A42" s="27" t="s">
        <v>109</v>
      </c>
      <c r="B42" s="27" t="s">
        <v>171</v>
      </c>
      <c r="C42" s="28">
        <v>299111</v>
      </c>
      <c r="D42" s="28">
        <v>299111</v>
      </c>
    </row>
    <row r="43" spans="1:4" ht="18" customHeight="1" thickBot="1" x14ac:dyDescent="0.3">
      <c r="A43" s="27" t="s">
        <v>111</v>
      </c>
      <c r="B43" s="27" t="s">
        <v>172</v>
      </c>
      <c r="C43" s="28">
        <v>62443</v>
      </c>
      <c r="D43" s="28">
        <v>62444</v>
      </c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>
        <v>897</v>
      </c>
      <c r="D45" s="28">
        <v>900</v>
      </c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529690</v>
      </c>
      <c r="D49" s="23">
        <f>SUM(D50:D52,D57:D58,D61:D62)</f>
        <v>569044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>
        <v>471</v>
      </c>
      <c r="D51" s="28">
        <v>40</v>
      </c>
    </row>
    <row r="52" spans="1:4" ht="15.75" thickBot="1" x14ac:dyDescent="0.3">
      <c r="A52" s="27"/>
      <c r="B52" s="27" t="s">
        <v>128</v>
      </c>
      <c r="C52" s="28">
        <f>SUM(C53:C56)</f>
        <v>186353</v>
      </c>
      <c r="D52" s="28">
        <f>SUM(D53:D56)</f>
        <v>239376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>
        <v>122074</v>
      </c>
      <c r="D54" s="28">
        <v>106420</v>
      </c>
    </row>
    <row r="55" spans="1:4" ht="15.75" thickBot="1" x14ac:dyDescent="0.3">
      <c r="A55" s="27" t="s">
        <v>131</v>
      </c>
      <c r="B55" s="27" t="s">
        <v>171</v>
      </c>
      <c r="C55" s="28">
        <v>21267</v>
      </c>
      <c r="D55" s="28">
        <v>18991</v>
      </c>
    </row>
    <row r="56" spans="1:4" ht="42" customHeight="1" thickBot="1" x14ac:dyDescent="0.3">
      <c r="A56" s="27" t="s">
        <v>132</v>
      </c>
      <c r="B56" s="27" t="s">
        <v>176</v>
      </c>
      <c r="C56" s="28">
        <v>43012</v>
      </c>
      <c r="D56" s="28">
        <v>113965</v>
      </c>
    </row>
    <row r="57" spans="1:4" ht="31.5" customHeight="1" thickBot="1" x14ac:dyDescent="0.3">
      <c r="A57" s="27" t="s">
        <v>134</v>
      </c>
      <c r="B57" s="27" t="s">
        <v>135</v>
      </c>
      <c r="C57" s="28"/>
      <c r="D57" s="28"/>
    </row>
    <row r="58" spans="1:4" ht="15.75" thickBot="1" x14ac:dyDescent="0.3">
      <c r="A58" s="27"/>
      <c r="B58" s="27" t="s">
        <v>136</v>
      </c>
      <c r="C58" s="28">
        <f>SUM(C59:C60)</f>
        <v>342814</v>
      </c>
      <c r="D58" s="28">
        <f>SUM(D59:D60)</f>
        <v>329576</v>
      </c>
    </row>
    <row r="59" spans="1:4" ht="15.75" thickBot="1" x14ac:dyDescent="0.3">
      <c r="A59" s="27" t="s">
        <v>137</v>
      </c>
      <c r="B59" s="27" t="s">
        <v>177</v>
      </c>
      <c r="C59" s="28">
        <v>29785</v>
      </c>
      <c r="D59" s="28">
        <v>30941</v>
      </c>
    </row>
    <row r="60" spans="1:4" ht="15.75" thickBot="1" x14ac:dyDescent="0.3">
      <c r="A60" s="27" t="s">
        <v>139</v>
      </c>
      <c r="B60" s="27" t="s">
        <v>178</v>
      </c>
      <c r="C60" s="28">
        <v>313029</v>
      </c>
      <c r="D60" s="28">
        <v>298635</v>
      </c>
    </row>
    <row r="61" spans="1:4" ht="15.75" thickBot="1" x14ac:dyDescent="0.3">
      <c r="A61" s="27" t="s">
        <v>141</v>
      </c>
      <c r="B61" s="27" t="s">
        <v>142</v>
      </c>
      <c r="C61" s="28">
        <v>52</v>
      </c>
      <c r="D61" s="28">
        <v>52</v>
      </c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3172001</v>
      </c>
      <c r="D63" s="24">
        <f>D24+D37+D49</f>
        <v>3177307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v>87971</v>
      </c>
      <c r="D7" s="12">
        <v>88177</v>
      </c>
    </row>
    <row r="8" spans="1:4" x14ac:dyDescent="0.25">
      <c r="A8" s="13"/>
      <c r="B8" s="13" t="s">
        <v>28</v>
      </c>
      <c r="C8" s="14">
        <v>33</v>
      </c>
      <c r="D8" s="14">
        <v>37</v>
      </c>
    </row>
    <row r="9" spans="1:4" x14ac:dyDescent="0.25">
      <c r="A9" s="13" t="s">
        <v>29</v>
      </c>
      <c r="B9" s="13" t="s">
        <v>30</v>
      </c>
      <c r="C9" s="15">
        <v>0</v>
      </c>
      <c r="D9" s="15">
        <v>0</v>
      </c>
    </row>
    <row r="10" spans="1:4" x14ac:dyDescent="0.25">
      <c r="A10" s="13" t="s">
        <v>31</v>
      </c>
      <c r="B10" s="13" t="s">
        <v>32</v>
      </c>
      <c r="C10" s="15">
        <v>33</v>
      </c>
      <c r="D10" s="15">
        <v>37</v>
      </c>
    </row>
    <row r="11" spans="1:4" x14ac:dyDescent="0.25">
      <c r="A11" s="13"/>
      <c r="B11" s="13" t="s">
        <v>33</v>
      </c>
      <c r="C11" s="15">
        <v>0</v>
      </c>
      <c r="D11" s="15">
        <v>0</v>
      </c>
    </row>
    <row r="12" spans="1:4" ht="22.5" x14ac:dyDescent="0.25">
      <c r="A12" s="13" t="s">
        <v>34</v>
      </c>
      <c r="B12" s="13" t="s">
        <v>35</v>
      </c>
      <c r="C12" s="15">
        <v>0</v>
      </c>
      <c r="D12" s="15">
        <v>0</v>
      </c>
    </row>
    <row r="13" spans="1:4" x14ac:dyDescent="0.25">
      <c r="A13" s="13"/>
      <c r="B13" s="13" t="s">
        <v>36</v>
      </c>
      <c r="C13" s="14">
        <v>11241</v>
      </c>
      <c r="D13" s="14">
        <v>11106</v>
      </c>
    </row>
    <row r="14" spans="1:4" x14ac:dyDescent="0.25">
      <c r="A14" s="13" t="s">
        <v>37</v>
      </c>
      <c r="B14" s="13" t="s">
        <v>38</v>
      </c>
      <c r="C14" s="15">
        <v>6502</v>
      </c>
      <c r="D14" s="15">
        <v>6502</v>
      </c>
    </row>
    <row r="15" spans="1:4" x14ac:dyDescent="0.25">
      <c r="A15" s="13"/>
      <c r="B15" s="13" t="s">
        <v>33</v>
      </c>
      <c r="C15" s="15">
        <v>0</v>
      </c>
      <c r="D15" s="15">
        <v>0</v>
      </c>
    </row>
    <row r="16" spans="1:4" ht="45" x14ac:dyDescent="0.25">
      <c r="A16" s="13" t="s">
        <v>39</v>
      </c>
      <c r="B16" s="13" t="s">
        <v>40</v>
      </c>
      <c r="C16" s="15">
        <v>4739</v>
      </c>
      <c r="D16" s="15">
        <v>4604</v>
      </c>
    </row>
    <row r="17" spans="1:4" x14ac:dyDescent="0.25">
      <c r="A17" s="13"/>
      <c r="B17" s="13" t="s">
        <v>41</v>
      </c>
      <c r="C17" s="14">
        <v>68930</v>
      </c>
      <c r="D17" s="14">
        <v>69267</v>
      </c>
    </row>
    <row r="18" spans="1:4" x14ac:dyDescent="0.25">
      <c r="A18" s="13" t="s">
        <v>42</v>
      </c>
      <c r="B18" s="13" t="s">
        <v>38</v>
      </c>
      <c r="C18" s="15">
        <v>33562</v>
      </c>
      <c r="D18" s="15">
        <v>33562</v>
      </c>
    </row>
    <row r="19" spans="1:4" x14ac:dyDescent="0.25">
      <c r="A19" s="13" t="s">
        <v>43</v>
      </c>
      <c r="B19" s="13" t="s">
        <v>44</v>
      </c>
      <c r="C19" s="15">
        <v>35368</v>
      </c>
      <c r="D19" s="15">
        <v>35705</v>
      </c>
    </row>
    <row r="20" spans="1:4" ht="33.75" x14ac:dyDescent="0.25">
      <c r="A20" s="13" t="s">
        <v>45</v>
      </c>
      <c r="B20" s="13" t="s">
        <v>46</v>
      </c>
      <c r="C20" s="15">
        <v>0</v>
      </c>
      <c r="D20" s="15">
        <v>0</v>
      </c>
    </row>
    <row r="21" spans="1:4" ht="33.75" x14ac:dyDescent="0.25">
      <c r="A21" s="13" t="s">
        <v>47</v>
      </c>
      <c r="B21" s="13" t="s">
        <v>48</v>
      </c>
      <c r="C21" s="15">
        <v>253</v>
      </c>
      <c r="D21" s="15">
        <v>253</v>
      </c>
    </row>
    <row r="22" spans="1:4" x14ac:dyDescent="0.25">
      <c r="A22" s="13"/>
      <c r="B22" s="13" t="s">
        <v>49</v>
      </c>
      <c r="C22" s="15">
        <v>0</v>
      </c>
      <c r="D22" s="15">
        <v>0</v>
      </c>
    </row>
    <row r="23" spans="1:4" x14ac:dyDescent="0.25">
      <c r="A23" s="13" t="s">
        <v>50</v>
      </c>
      <c r="B23" s="13" t="s">
        <v>51</v>
      </c>
      <c r="C23" s="15">
        <v>7514</v>
      </c>
      <c r="D23" s="15">
        <v>7514</v>
      </c>
    </row>
    <row r="24" spans="1:4" x14ac:dyDescent="0.25">
      <c r="A24" s="11"/>
      <c r="B24" s="11" t="s">
        <v>52</v>
      </c>
      <c r="C24" s="12">
        <v>278722</v>
      </c>
      <c r="D24" s="12">
        <v>254550</v>
      </c>
    </row>
    <row r="25" spans="1:4" x14ac:dyDescent="0.25">
      <c r="A25" s="13"/>
      <c r="B25" s="13" t="s">
        <v>53</v>
      </c>
      <c r="C25" s="14">
        <v>0</v>
      </c>
      <c r="D25" s="14">
        <v>0</v>
      </c>
    </row>
    <row r="26" spans="1:4" x14ac:dyDescent="0.25">
      <c r="A26" s="13"/>
      <c r="B26" s="13" t="s">
        <v>54</v>
      </c>
      <c r="C26" s="15">
        <v>0</v>
      </c>
      <c r="D26" s="15">
        <v>0</v>
      </c>
    </row>
    <row r="27" spans="1:4" x14ac:dyDescent="0.25">
      <c r="A27" s="13" t="s">
        <v>55</v>
      </c>
      <c r="B27" s="13" t="s">
        <v>38</v>
      </c>
      <c r="C27" s="15">
        <v>0</v>
      </c>
      <c r="D27" s="15">
        <v>0</v>
      </c>
    </row>
    <row r="28" spans="1:4" x14ac:dyDescent="0.25">
      <c r="A28" s="13" t="s">
        <v>55</v>
      </c>
      <c r="B28" s="13" t="s">
        <v>56</v>
      </c>
      <c r="C28" s="15">
        <v>0</v>
      </c>
      <c r="D28" s="15">
        <v>0</v>
      </c>
    </row>
    <row r="29" spans="1:4" x14ac:dyDescent="0.25">
      <c r="A29" s="13" t="s">
        <v>57</v>
      </c>
      <c r="B29" s="13" t="s">
        <v>58</v>
      </c>
      <c r="C29" s="15">
        <v>0</v>
      </c>
      <c r="D29" s="15">
        <v>0</v>
      </c>
    </row>
    <row r="30" spans="1:4" x14ac:dyDescent="0.25">
      <c r="A30" s="13" t="s">
        <v>59</v>
      </c>
      <c r="B30" s="13" t="s">
        <v>60</v>
      </c>
      <c r="C30" s="15">
        <v>0</v>
      </c>
      <c r="D30" s="15">
        <v>0</v>
      </c>
    </row>
    <row r="31" spans="1:4" x14ac:dyDescent="0.25">
      <c r="A31" s="13"/>
      <c r="B31" s="13" t="s">
        <v>61</v>
      </c>
      <c r="C31" s="14">
        <v>125646</v>
      </c>
      <c r="D31" s="14">
        <v>125646</v>
      </c>
    </row>
    <row r="32" spans="1:4" x14ac:dyDescent="0.25">
      <c r="A32" s="13" t="s">
        <v>62</v>
      </c>
      <c r="B32" s="13" t="s">
        <v>63</v>
      </c>
      <c r="C32" s="15">
        <v>125588</v>
      </c>
      <c r="D32" s="15">
        <v>125588</v>
      </c>
    </row>
    <row r="33" spans="1:4" x14ac:dyDescent="0.25">
      <c r="A33" s="13"/>
      <c r="B33" s="13" t="s">
        <v>33</v>
      </c>
      <c r="C33" s="15">
        <v>58</v>
      </c>
      <c r="D33" s="15">
        <v>58</v>
      </c>
    </row>
    <row r="34" spans="1:4" x14ac:dyDescent="0.25">
      <c r="A34" s="13"/>
      <c r="B34" s="13" t="s">
        <v>64</v>
      </c>
      <c r="C34" s="14">
        <v>68505</v>
      </c>
      <c r="D34" s="14">
        <v>50448</v>
      </c>
    </row>
    <row r="35" spans="1:4" ht="22.5" x14ac:dyDescent="0.25">
      <c r="A35" s="13" t="s">
        <v>65</v>
      </c>
      <c r="B35" s="13" t="s">
        <v>66</v>
      </c>
      <c r="C35" s="15">
        <v>18345</v>
      </c>
      <c r="D35" s="15">
        <v>443</v>
      </c>
    </row>
    <row r="36" spans="1:4" x14ac:dyDescent="0.25">
      <c r="A36" s="13"/>
      <c r="B36" s="13" t="s">
        <v>67</v>
      </c>
      <c r="C36" s="15">
        <v>0</v>
      </c>
      <c r="D36" s="15">
        <v>0</v>
      </c>
    </row>
    <row r="37" spans="1:4" x14ac:dyDescent="0.25">
      <c r="A37" s="13" t="s">
        <v>68</v>
      </c>
      <c r="B37" s="13" t="s">
        <v>69</v>
      </c>
      <c r="C37" s="15">
        <v>50160</v>
      </c>
      <c r="D37" s="15">
        <v>50005</v>
      </c>
    </row>
    <row r="38" spans="1:4" ht="45" x14ac:dyDescent="0.25">
      <c r="A38" s="13" t="s">
        <v>70</v>
      </c>
      <c r="B38" s="13" t="s">
        <v>71</v>
      </c>
      <c r="C38" s="15">
        <v>0</v>
      </c>
      <c r="D38" s="15">
        <v>0</v>
      </c>
    </row>
    <row r="39" spans="1:4" ht="45" x14ac:dyDescent="0.25">
      <c r="A39" s="13" t="s">
        <v>72</v>
      </c>
      <c r="B39" s="13" t="s">
        <v>73</v>
      </c>
      <c r="C39" s="15">
        <v>352</v>
      </c>
      <c r="D39" s="15">
        <v>3545</v>
      </c>
    </row>
    <row r="40" spans="1:4" x14ac:dyDescent="0.25">
      <c r="A40" s="13" t="s">
        <v>74</v>
      </c>
      <c r="B40" s="13" t="s">
        <v>75</v>
      </c>
      <c r="C40" s="15">
        <v>24</v>
      </c>
      <c r="D40" s="15">
        <v>24</v>
      </c>
    </row>
    <row r="41" spans="1:4" x14ac:dyDescent="0.25">
      <c r="A41" s="13"/>
      <c r="B41" s="13" t="s">
        <v>76</v>
      </c>
      <c r="C41" s="15">
        <v>84195</v>
      </c>
      <c r="D41" s="15">
        <v>74887</v>
      </c>
    </row>
    <row r="42" spans="1:4" x14ac:dyDescent="0.25">
      <c r="A42" s="16"/>
      <c r="B42" s="17" t="s">
        <v>77</v>
      </c>
      <c r="C42" s="18">
        <v>366693</v>
      </c>
      <c r="D42" s="18">
        <v>342727</v>
      </c>
    </row>
    <row r="43" spans="1:4" x14ac:dyDescent="0.25">
      <c r="A43" s="11"/>
      <c r="B43" s="11" t="s">
        <v>78</v>
      </c>
      <c r="C43" s="12">
        <v>226740</v>
      </c>
      <c r="D43" s="12">
        <v>213005</v>
      </c>
    </row>
    <row r="44" spans="1:4" x14ac:dyDescent="0.25">
      <c r="A44" s="13"/>
      <c r="B44" s="13" t="s">
        <v>79</v>
      </c>
      <c r="C44" s="14">
        <v>226740</v>
      </c>
      <c r="D44" s="14">
        <v>213005</v>
      </c>
    </row>
    <row r="45" spans="1:4" ht="22.5" x14ac:dyDescent="0.25">
      <c r="A45" s="13" t="s">
        <v>80</v>
      </c>
      <c r="B45" s="13" t="s">
        <v>81</v>
      </c>
      <c r="C45" s="15">
        <v>195476</v>
      </c>
      <c r="D45" s="15">
        <v>195476</v>
      </c>
    </row>
    <row r="46" spans="1:4" x14ac:dyDescent="0.25">
      <c r="A46" s="13"/>
      <c r="B46" s="13" t="s">
        <v>82</v>
      </c>
      <c r="C46" s="15">
        <v>6228</v>
      </c>
      <c r="D46" s="15">
        <v>6228</v>
      </c>
    </row>
    <row r="47" spans="1:4" ht="22.5" x14ac:dyDescent="0.25">
      <c r="A47" s="13" t="s">
        <v>83</v>
      </c>
      <c r="B47" s="13" t="s">
        <v>84</v>
      </c>
      <c r="C47" s="15">
        <v>12719</v>
      </c>
      <c r="D47" s="15">
        <v>12719</v>
      </c>
    </row>
    <row r="48" spans="1:4" x14ac:dyDescent="0.25">
      <c r="A48" s="13" t="s">
        <v>85</v>
      </c>
      <c r="B48" s="13" t="s">
        <v>86</v>
      </c>
      <c r="C48" s="15">
        <v>0</v>
      </c>
      <c r="D48" s="15">
        <v>0</v>
      </c>
    </row>
    <row r="49" spans="1:4" x14ac:dyDescent="0.25">
      <c r="A49" s="13" t="s">
        <v>87</v>
      </c>
      <c r="B49" s="13" t="s">
        <v>88</v>
      </c>
      <c r="C49" s="15">
        <v>-1418</v>
      </c>
      <c r="D49" s="15">
        <v>-4249</v>
      </c>
    </row>
    <row r="50" spans="1:4" x14ac:dyDescent="0.25">
      <c r="A50" s="13"/>
      <c r="B50" s="13" t="s">
        <v>89</v>
      </c>
      <c r="C50" s="15">
        <v>0</v>
      </c>
      <c r="D50" s="15">
        <v>0</v>
      </c>
    </row>
    <row r="51" spans="1:4" x14ac:dyDescent="0.25">
      <c r="A51" s="13"/>
      <c r="B51" s="13" t="s">
        <v>90</v>
      </c>
      <c r="C51" s="15">
        <v>13735</v>
      </c>
      <c r="D51" s="15">
        <v>2831</v>
      </c>
    </row>
    <row r="52" spans="1:4" x14ac:dyDescent="0.25">
      <c r="A52" s="13" t="s">
        <v>91</v>
      </c>
      <c r="B52" s="13" t="s">
        <v>92</v>
      </c>
      <c r="C52" s="15">
        <v>0</v>
      </c>
      <c r="D52" s="15">
        <v>0</v>
      </c>
    </row>
    <row r="53" spans="1:4" x14ac:dyDescent="0.25">
      <c r="A53" s="13"/>
      <c r="B53" s="13" t="s">
        <v>93</v>
      </c>
      <c r="C53" s="15">
        <v>0</v>
      </c>
      <c r="D53" s="15">
        <v>0</v>
      </c>
    </row>
    <row r="54" spans="1:4" x14ac:dyDescent="0.25">
      <c r="A54" s="13" t="s">
        <v>94</v>
      </c>
      <c r="B54" s="13" t="s">
        <v>95</v>
      </c>
      <c r="C54" s="15">
        <v>0</v>
      </c>
      <c r="D54" s="15">
        <v>0</v>
      </c>
    </row>
    <row r="55" spans="1:4" x14ac:dyDescent="0.25">
      <c r="A55" s="13" t="s">
        <v>96</v>
      </c>
      <c r="B55" s="13" t="s">
        <v>97</v>
      </c>
      <c r="C55" s="15">
        <v>0</v>
      </c>
      <c r="D55" s="15">
        <v>0</v>
      </c>
    </row>
    <row r="56" spans="1:4" x14ac:dyDescent="0.25">
      <c r="A56" s="11"/>
      <c r="B56" s="11" t="s">
        <v>98</v>
      </c>
      <c r="C56" s="12">
        <v>6968</v>
      </c>
      <c r="D56" s="12">
        <v>6962</v>
      </c>
    </row>
    <row r="57" spans="1:4" x14ac:dyDescent="0.25">
      <c r="A57" s="13"/>
      <c r="B57" s="13" t="s">
        <v>99</v>
      </c>
      <c r="C57" s="14">
        <v>6820</v>
      </c>
      <c r="D57" s="14">
        <v>6820</v>
      </c>
    </row>
    <row r="58" spans="1:4" x14ac:dyDescent="0.25">
      <c r="A58" s="13"/>
      <c r="B58" s="13" t="s">
        <v>100</v>
      </c>
      <c r="C58" s="15">
        <v>0</v>
      </c>
      <c r="D58" s="15">
        <v>0</v>
      </c>
    </row>
    <row r="59" spans="1:4" x14ac:dyDescent="0.25">
      <c r="A59" s="13"/>
      <c r="B59" s="13" t="s">
        <v>101</v>
      </c>
      <c r="C59" s="15">
        <v>0</v>
      </c>
      <c r="D59" s="15">
        <v>0</v>
      </c>
    </row>
    <row r="60" spans="1:4" x14ac:dyDescent="0.25">
      <c r="A60" s="13" t="s">
        <v>102</v>
      </c>
      <c r="B60" s="13" t="s">
        <v>103</v>
      </c>
      <c r="C60" s="15">
        <v>6820</v>
      </c>
      <c r="D60" s="15">
        <v>6820</v>
      </c>
    </row>
    <row r="61" spans="1:4" x14ac:dyDescent="0.25">
      <c r="A61" s="13"/>
      <c r="B61" s="13" t="s">
        <v>104</v>
      </c>
      <c r="C61" s="14">
        <v>148</v>
      </c>
      <c r="D61" s="14">
        <v>142</v>
      </c>
    </row>
    <row r="62" spans="1:4" x14ac:dyDescent="0.25">
      <c r="A62" s="13" t="s">
        <v>105</v>
      </c>
      <c r="B62" s="13" t="s">
        <v>106</v>
      </c>
      <c r="C62" s="15">
        <v>0</v>
      </c>
      <c r="D62" s="15">
        <v>0</v>
      </c>
    </row>
    <row r="63" spans="1:4" x14ac:dyDescent="0.25">
      <c r="A63" s="13" t="s">
        <v>107</v>
      </c>
      <c r="B63" s="13" t="s">
        <v>108</v>
      </c>
      <c r="C63" s="15">
        <v>0</v>
      </c>
      <c r="D63" s="15">
        <v>0</v>
      </c>
    </row>
    <row r="64" spans="1:4" x14ac:dyDescent="0.25">
      <c r="A64" s="13" t="s">
        <v>109</v>
      </c>
      <c r="B64" s="13" t="s">
        <v>110</v>
      </c>
      <c r="C64" s="15">
        <v>0</v>
      </c>
      <c r="D64" s="15">
        <v>0</v>
      </c>
    </row>
    <row r="65" spans="1:4" ht="22.5" x14ac:dyDescent="0.25">
      <c r="A65" s="13" t="s">
        <v>111</v>
      </c>
      <c r="B65" s="13" t="s">
        <v>112</v>
      </c>
      <c r="C65" s="15">
        <v>148</v>
      </c>
      <c r="D65" s="15">
        <v>142</v>
      </c>
    </row>
    <row r="66" spans="1:4" ht="22.5" x14ac:dyDescent="0.25">
      <c r="A66" s="13" t="s">
        <v>113</v>
      </c>
      <c r="B66" s="13" t="s">
        <v>114</v>
      </c>
      <c r="C66" s="15">
        <v>0</v>
      </c>
      <c r="D66" s="15">
        <v>0</v>
      </c>
    </row>
    <row r="67" spans="1:4" x14ac:dyDescent="0.25">
      <c r="A67" s="13" t="s">
        <v>115</v>
      </c>
      <c r="B67" s="13" t="s">
        <v>116</v>
      </c>
      <c r="C67" s="15">
        <v>0</v>
      </c>
      <c r="D67" s="15">
        <v>0</v>
      </c>
    </row>
    <row r="68" spans="1:4" x14ac:dyDescent="0.25">
      <c r="A68" s="13" t="s">
        <v>117</v>
      </c>
      <c r="B68" s="13" t="s">
        <v>118</v>
      </c>
      <c r="C68" s="15">
        <v>0</v>
      </c>
      <c r="D68" s="15">
        <v>0</v>
      </c>
    </row>
    <row r="69" spans="1:4" x14ac:dyDescent="0.25">
      <c r="A69" s="13" t="s">
        <v>119</v>
      </c>
      <c r="B69" s="13" t="s">
        <v>120</v>
      </c>
      <c r="C69" s="15">
        <v>0</v>
      </c>
      <c r="D69" s="15">
        <v>0</v>
      </c>
    </row>
    <row r="70" spans="1:4" x14ac:dyDescent="0.25">
      <c r="A70" s="13" t="s">
        <v>121</v>
      </c>
      <c r="B70" s="13" t="s">
        <v>122</v>
      </c>
      <c r="C70" s="15">
        <v>0</v>
      </c>
      <c r="D70" s="15">
        <v>0</v>
      </c>
    </row>
    <row r="71" spans="1:4" x14ac:dyDescent="0.25">
      <c r="A71" s="11"/>
      <c r="B71" s="11" t="s">
        <v>123</v>
      </c>
      <c r="C71" s="12">
        <v>132985</v>
      </c>
      <c r="D71" s="12">
        <v>122760</v>
      </c>
    </row>
    <row r="72" spans="1:4" x14ac:dyDescent="0.25">
      <c r="A72" s="13" t="s">
        <v>124</v>
      </c>
      <c r="B72" s="13" t="s">
        <v>125</v>
      </c>
      <c r="C72" s="15">
        <v>0</v>
      </c>
      <c r="D72" s="15">
        <v>0</v>
      </c>
    </row>
    <row r="73" spans="1:4" x14ac:dyDescent="0.25">
      <c r="A73" s="13"/>
      <c r="B73" s="13" t="s">
        <v>126</v>
      </c>
      <c r="C73" s="14">
        <v>21676</v>
      </c>
      <c r="D73" s="14">
        <v>21449</v>
      </c>
    </row>
    <row r="74" spans="1:4" x14ac:dyDescent="0.25">
      <c r="A74" s="13"/>
      <c r="B74" s="13" t="s">
        <v>100</v>
      </c>
      <c r="C74" s="15">
        <v>0</v>
      </c>
      <c r="D74" s="15">
        <v>0</v>
      </c>
    </row>
    <row r="75" spans="1:4" x14ac:dyDescent="0.25">
      <c r="A75" s="13"/>
      <c r="B75" s="13" t="s">
        <v>101</v>
      </c>
      <c r="C75" s="15">
        <v>0</v>
      </c>
      <c r="D75" s="15">
        <v>0</v>
      </c>
    </row>
    <row r="76" spans="1:4" x14ac:dyDescent="0.25">
      <c r="A76" s="13" t="s">
        <v>127</v>
      </c>
      <c r="B76" s="13" t="s">
        <v>103</v>
      </c>
      <c r="C76" s="15">
        <v>21676</v>
      </c>
      <c r="D76" s="15">
        <v>21449</v>
      </c>
    </row>
    <row r="77" spans="1:4" x14ac:dyDescent="0.25">
      <c r="A77" s="13"/>
      <c r="B77" s="13" t="s">
        <v>128</v>
      </c>
      <c r="C77" s="14">
        <v>457</v>
      </c>
      <c r="D77" s="14">
        <v>93</v>
      </c>
    </row>
    <row r="78" spans="1:4" x14ac:dyDescent="0.25">
      <c r="A78" s="13" t="s">
        <v>129</v>
      </c>
      <c r="B78" s="13" t="s">
        <v>106</v>
      </c>
      <c r="C78" s="15">
        <v>0</v>
      </c>
      <c r="D78" s="15">
        <v>0</v>
      </c>
    </row>
    <row r="79" spans="1:4" x14ac:dyDescent="0.25">
      <c r="A79" s="13" t="s">
        <v>130</v>
      </c>
      <c r="B79" s="13" t="s">
        <v>108</v>
      </c>
      <c r="C79" s="15">
        <v>0</v>
      </c>
      <c r="D79" s="15">
        <v>0</v>
      </c>
    </row>
    <row r="80" spans="1:4" x14ac:dyDescent="0.25">
      <c r="A80" s="13" t="s">
        <v>131</v>
      </c>
      <c r="B80" s="13" t="s">
        <v>110</v>
      </c>
      <c r="C80" s="15">
        <v>0</v>
      </c>
      <c r="D80" s="15">
        <v>0</v>
      </c>
    </row>
    <row r="81" spans="1:4" ht="45" x14ac:dyDescent="0.25">
      <c r="A81" s="13" t="s">
        <v>132</v>
      </c>
      <c r="B81" s="13" t="s">
        <v>133</v>
      </c>
      <c r="C81" s="15">
        <v>457</v>
      </c>
      <c r="D81" s="15">
        <v>93</v>
      </c>
    </row>
    <row r="82" spans="1:4" ht="22.5" x14ac:dyDescent="0.25">
      <c r="A82" s="13" t="s">
        <v>134</v>
      </c>
      <c r="B82" s="13" t="s">
        <v>135</v>
      </c>
      <c r="C82" s="15">
        <v>93312</v>
      </c>
      <c r="D82" s="15">
        <v>93312</v>
      </c>
    </row>
    <row r="83" spans="1:4" x14ac:dyDescent="0.25">
      <c r="A83" s="13"/>
      <c r="B83" s="13" t="s">
        <v>136</v>
      </c>
      <c r="C83" s="14">
        <v>17540</v>
      </c>
      <c r="D83" s="14">
        <v>7906</v>
      </c>
    </row>
    <row r="84" spans="1:4" x14ac:dyDescent="0.25">
      <c r="A84" s="13" t="s">
        <v>137</v>
      </c>
      <c r="B84" s="13" t="s">
        <v>138</v>
      </c>
      <c r="C84" s="15">
        <v>2421</v>
      </c>
      <c r="D84" s="15">
        <v>3282</v>
      </c>
    </row>
    <row r="85" spans="1:4" x14ac:dyDescent="0.25">
      <c r="A85" s="13" t="s">
        <v>139</v>
      </c>
      <c r="B85" s="13" t="s">
        <v>140</v>
      </c>
      <c r="C85" s="15">
        <v>15119</v>
      </c>
      <c r="D85" s="15">
        <v>4624</v>
      </c>
    </row>
    <row r="86" spans="1:4" x14ac:dyDescent="0.25">
      <c r="A86" s="13" t="s">
        <v>141</v>
      </c>
      <c r="B86" s="13" t="s">
        <v>142</v>
      </c>
      <c r="C86" s="15">
        <v>0</v>
      </c>
      <c r="D86" s="15">
        <v>0</v>
      </c>
    </row>
    <row r="87" spans="1:4" x14ac:dyDescent="0.25">
      <c r="A87" s="19" t="s">
        <v>143</v>
      </c>
      <c r="B87" s="19" t="s">
        <v>144</v>
      </c>
      <c r="C87" s="15">
        <v>0</v>
      </c>
      <c r="D87" s="15">
        <v>0</v>
      </c>
    </row>
    <row r="88" spans="1:4" x14ac:dyDescent="0.25">
      <c r="A88" s="20"/>
      <c r="B88" s="21" t="s">
        <v>145</v>
      </c>
      <c r="C88" s="22">
        <v>366693</v>
      </c>
      <c r="D88" s="22">
        <v>342727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15618</v>
      </c>
      <c r="D7" s="12">
        <f>ROUND(SUM(D8,D13,D17,D20,D21,D22,D23),2)</f>
        <v>16152</v>
      </c>
    </row>
    <row r="8" spans="1:4" x14ac:dyDescent="0.25">
      <c r="A8" s="13"/>
      <c r="B8" s="13" t="s">
        <v>28</v>
      </c>
      <c r="C8" s="14">
        <f>SUM(C9:C12)</f>
        <v>388</v>
      </c>
      <c r="D8" s="14">
        <f>SUM(D9:D12)</f>
        <v>443</v>
      </c>
    </row>
    <row r="9" spans="1:4" x14ac:dyDescent="0.25">
      <c r="A9" s="13" t="s">
        <v>29</v>
      </c>
      <c r="B9" s="13" t="s">
        <v>30</v>
      </c>
      <c r="C9" s="15">
        <v>0</v>
      </c>
      <c r="D9" s="15">
        <v>0</v>
      </c>
    </row>
    <row r="10" spans="1:4" x14ac:dyDescent="0.25">
      <c r="A10" s="13" t="s">
        <v>31</v>
      </c>
      <c r="B10" s="13" t="s">
        <v>32</v>
      </c>
      <c r="C10" s="15">
        <v>96</v>
      </c>
      <c r="D10" s="15">
        <v>102</v>
      </c>
    </row>
    <row r="11" spans="1:4" x14ac:dyDescent="0.25">
      <c r="A11" s="13"/>
      <c r="B11" s="13" t="s">
        <v>33</v>
      </c>
      <c r="C11" s="15">
        <v>0</v>
      </c>
      <c r="D11" s="15">
        <v>0</v>
      </c>
    </row>
    <row r="12" spans="1:4" ht="22.5" x14ac:dyDescent="0.25">
      <c r="A12" s="13" t="s">
        <v>34</v>
      </c>
      <c r="B12" s="13" t="s">
        <v>35</v>
      </c>
      <c r="C12" s="15">
        <v>292</v>
      </c>
      <c r="D12" s="15">
        <v>341</v>
      </c>
    </row>
    <row r="13" spans="1:4" x14ac:dyDescent="0.25">
      <c r="A13" s="13"/>
      <c r="B13" s="13" t="s">
        <v>36</v>
      </c>
      <c r="C13" s="14">
        <f>SUM(C14:C16)</f>
        <v>15053</v>
      </c>
      <c r="D13" s="14">
        <f>SUM(D14:D16)</f>
        <v>15532</v>
      </c>
    </row>
    <row r="14" spans="1:4" x14ac:dyDescent="0.25">
      <c r="A14" s="13" t="s">
        <v>37</v>
      </c>
      <c r="B14" s="13" t="s">
        <v>38</v>
      </c>
      <c r="C14" s="15">
        <v>4892</v>
      </c>
      <c r="D14" s="15">
        <v>4892</v>
      </c>
    </row>
    <row r="15" spans="1:4" x14ac:dyDescent="0.25">
      <c r="A15" s="13"/>
      <c r="B15" s="13" t="s">
        <v>33</v>
      </c>
      <c r="C15" s="15">
        <v>0</v>
      </c>
      <c r="D15" s="15">
        <v>0</v>
      </c>
    </row>
    <row r="16" spans="1:4" ht="45" x14ac:dyDescent="0.25">
      <c r="A16" s="13" t="s">
        <v>39</v>
      </c>
      <c r="B16" s="13" t="s">
        <v>40</v>
      </c>
      <c r="C16" s="15">
        <v>10161</v>
      </c>
      <c r="D16" s="15">
        <v>10640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>
        <v>0</v>
      </c>
      <c r="D18" s="15">
        <v>0</v>
      </c>
    </row>
    <row r="19" spans="1:4" x14ac:dyDescent="0.25">
      <c r="A19" s="13" t="s">
        <v>43</v>
      </c>
      <c r="B19" s="13" t="s">
        <v>44</v>
      </c>
      <c r="C19" s="15">
        <v>0</v>
      </c>
      <c r="D19" s="15">
        <v>0</v>
      </c>
    </row>
    <row r="20" spans="1:4" ht="33.75" x14ac:dyDescent="0.25">
      <c r="A20" s="13" t="s">
        <v>45</v>
      </c>
      <c r="B20" s="13" t="s">
        <v>46</v>
      </c>
      <c r="C20" s="15">
        <v>177</v>
      </c>
      <c r="D20" s="15">
        <v>177</v>
      </c>
    </row>
    <row r="21" spans="1:4" ht="33.75" x14ac:dyDescent="0.25">
      <c r="A21" s="13" t="s">
        <v>47</v>
      </c>
      <c r="B21" s="13" t="s">
        <v>48</v>
      </c>
      <c r="C21" s="15">
        <v>0</v>
      </c>
      <c r="D21" s="15">
        <v>0</v>
      </c>
    </row>
    <row r="22" spans="1:4" x14ac:dyDescent="0.25">
      <c r="A22" s="13"/>
      <c r="B22" s="13" t="s">
        <v>49</v>
      </c>
      <c r="C22" s="15">
        <v>0</v>
      </c>
      <c r="D22" s="15">
        <v>0</v>
      </c>
    </row>
    <row r="23" spans="1:4" x14ac:dyDescent="0.25">
      <c r="A23" s="13" t="s">
        <v>50</v>
      </c>
      <c r="B23" s="13" t="s">
        <v>51</v>
      </c>
      <c r="C23" s="15">
        <v>0</v>
      </c>
      <c r="D23" s="15">
        <v>0</v>
      </c>
    </row>
    <row r="24" spans="1:4" x14ac:dyDescent="0.25">
      <c r="A24" s="11"/>
      <c r="B24" s="11" t="s">
        <v>52</v>
      </c>
      <c r="C24" s="12">
        <f>ROUND(SUM(C25,C31,C34,C38,C39,C40,C41),2)</f>
        <v>53887</v>
      </c>
      <c r="D24" s="12">
        <f>ROUND(SUM(D25,D31,D34,D38,D39,D40,D41),2)</f>
        <v>70743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>
        <v>0</v>
      </c>
      <c r="D26" s="15">
        <v>0</v>
      </c>
    </row>
    <row r="27" spans="1:4" x14ac:dyDescent="0.25">
      <c r="A27" s="13" t="s">
        <v>55</v>
      </c>
      <c r="B27" s="13" t="s">
        <v>38</v>
      </c>
      <c r="C27" s="15">
        <v>0</v>
      </c>
      <c r="D27" s="15">
        <v>0</v>
      </c>
    </row>
    <row r="28" spans="1:4" x14ac:dyDescent="0.25">
      <c r="A28" s="13" t="s">
        <v>55</v>
      </c>
      <c r="B28" s="13" t="s">
        <v>56</v>
      </c>
      <c r="C28" s="15">
        <v>0</v>
      </c>
      <c r="D28" s="15">
        <v>0</v>
      </c>
    </row>
    <row r="29" spans="1:4" x14ac:dyDescent="0.25">
      <c r="A29" s="13" t="s">
        <v>57</v>
      </c>
      <c r="B29" s="13" t="s">
        <v>58</v>
      </c>
      <c r="C29" s="15">
        <v>0</v>
      </c>
      <c r="D29" s="15">
        <v>0</v>
      </c>
    </row>
    <row r="30" spans="1:4" x14ac:dyDescent="0.25">
      <c r="A30" s="13" t="s">
        <v>59</v>
      </c>
      <c r="B30" s="13" t="s">
        <v>60</v>
      </c>
      <c r="C30" s="15">
        <v>0</v>
      </c>
      <c r="D30" s="15">
        <v>0</v>
      </c>
    </row>
    <row r="31" spans="1:4" x14ac:dyDescent="0.25">
      <c r="A31" s="13"/>
      <c r="B31" s="13" t="s">
        <v>61</v>
      </c>
      <c r="C31" s="14">
        <f>SUM(C32:C33)</f>
        <v>9852</v>
      </c>
      <c r="D31" s="14">
        <f>SUM(D32:D33)</f>
        <v>12914</v>
      </c>
    </row>
    <row r="32" spans="1:4" x14ac:dyDescent="0.25">
      <c r="A32" s="13" t="s">
        <v>62</v>
      </c>
      <c r="B32" s="13" t="s">
        <v>63</v>
      </c>
      <c r="C32" s="15">
        <v>8737</v>
      </c>
      <c r="D32" s="15">
        <v>10236</v>
      </c>
    </row>
    <row r="33" spans="1:4" x14ac:dyDescent="0.25">
      <c r="A33" s="13"/>
      <c r="B33" s="13" t="s">
        <v>33</v>
      </c>
      <c r="C33" s="15">
        <v>1115</v>
      </c>
      <c r="D33" s="15">
        <v>2678</v>
      </c>
    </row>
    <row r="34" spans="1:4" x14ac:dyDescent="0.25">
      <c r="A34" s="13"/>
      <c r="B34" s="13" t="s">
        <v>64</v>
      </c>
      <c r="C34" s="14">
        <f>SUM(C35:C37)</f>
        <v>35967</v>
      </c>
      <c r="D34" s="14">
        <f>SUM(D35:D37)</f>
        <v>56135</v>
      </c>
    </row>
    <row r="35" spans="1:4" ht="22.5" x14ac:dyDescent="0.25">
      <c r="A35" s="13" t="s">
        <v>65</v>
      </c>
      <c r="B35" s="13" t="s">
        <v>66</v>
      </c>
      <c r="C35" s="15">
        <v>1224</v>
      </c>
      <c r="D35" s="15">
        <v>3473</v>
      </c>
    </row>
    <row r="36" spans="1:4" x14ac:dyDescent="0.25">
      <c r="A36" s="13"/>
      <c r="B36" s="13" t="s">
        <v>67</v>
      </c>
      <c r="C36" s="15">
        <v>0</v>
      </c>
      <c r="D36" s="15">
        <v>0</v>
      </c>
    </row>
    <row r="37" spans="1:4" x14ac:dyDescent="0.25">
      <c r="A37" s="13" t="s">
        <v>68</v>
      </c>
      <c r="B37" s="13" t="s">
        <v>69</v>
      </c>
      <c r="C37" s="15">
        <v>34743</v>
      </c>
      <c r="D37" s="15">
        <v>52662</v>
      </c>
    </row>
    <row r="38" spans="1:4" ht="45" x14ac:dyDescent="0.25">
      <c r="A38" s="13" t="s">
        <v>70</v>
      </c>
      <c r="B38" s="13" t="s">
        <v>71</v>
      </c>
      <c r="C38" s="15">
        <v>514</v>
      </c>
      <c r="D38" s="15">
        <v>514</v>
      </c>
    </row>
    <row r="39" spans="1:4" ht="45" x14ac:dyDescent="0.25">
      <c r="A39" s="13" t="s">
        <v>72</v>
      </c>
      <c r="B39" s="13" t="s">
        <v>73</v>
      </c>
      <c r="C39" s="15">
        <v>922</v>
      </c>
      <c r="D39" s="15">
        <v>995</v>
      </c>
    </row>
    <row r="40" spans="1:4" x14ac:dyDescent="0.25">
      <c r="A40" s="13" t="s">
        <v>74</v>
      </c>
      <c r="B40" s="13" t="s">
        <v>75</v>
      </c>
      <c r="C40" s="15">
        <v>345</v>
      </c>
      <c r="D40" s="15">
        <v>125</v>
      </c>
    </row>
    <row r="41" spans="1:4" x14ac:dyDescent="0.25">
      <c r="A41" s="13"/>
      <c r="B41" s="13" t="s">
        <v>76</v>
      </c>
      <c r="C41" s="15">
        <v>6287</v>
      </c>
      <c r="D41" s="15">
        <v>60</v>
      </c>
    </row>
    <row r="42" spans="1:4" x14ac:dyDescent="0.25">
      <c r="A42" s="16"/>
      <c r="B42" s="17" t="s">
        <v>77</v>
      </c>
      <c r="C42" s="18">
        <f>ROUND(SUM(C7,C24),2)</f>
        <v>69505</v>
      </c>
      <c r="D42" s="18">
        <f>ROUND(SUM(D7,D24),2)</f>
        <v>86895</v>
      </c>
    </row>
    <row r="43" spans="1:4" x14ac:dyDescent="0.25">
      <c r="A43" s="11"/>
      <c r="B43" s="11" t="s">
        <v>78</v>
      </c>
      <c r="C43" s="12">
        <f>ROUND(SUM(C44,C54,C55),2)</f>
        <v>11570</v>
      </c>
      <c r="D43" s="12">
        <f>ROUND(SUM(D44,D54,D55),2)</f>
        <v>12565</v>
      </c>
    </row>
    <row r="44" spans="1:4" x14ac:dyDescent="0.25">
      <c r="A44" s="13"/>
      <c r="B44" s="13" t="s">
        <v>79</v>
      </c>
      <c r="C44" s="14">
        <f>ROUND(SUM(C45:C53),2)</f>
        <v>11570</v>
      </c>
      <c r="D44" s="14">
        <f>ROUND(SUM(D45:D53),2)</f>
        <v>12565</v>
      </c>
    </row>
    <row r="45" spans="1:4" ht="22.5" x14ac:dyDescent="0.25">
      <c r="A45" s="13" t="s">
        <v>80</v>
      </c>
      <c r="B45" s="13" t="s">
        <v>81</v>
      </c>
      <c r="C45" s="15">
        <v>11838</v>
      </c>
      <c r="D45" s="15">
        <v>11838</v>
      </c>
    </row>
    <row r="46" spans="1:4" x14ac:dyDescent="0.25">
      <c r="A46" s="13"/>
      <c r="B46" s="13" t="s">
        <v>82</v>
      </c>
      <c r="C46" s="15">
        <v>0</v>
      </c>
      <c r="D46" s="15">
        <v>0</v>
      </c>
    </row>
    <row r="47" spans="1:4" ht="22.5" x14ac:dyDescent="0.25">
      <c r="A47" s="13" t="s">
        <v>83</v>
      </c>
      <c r="B47" s="13" t="s">
        <v>84</v>
      </c>
      <c r="C47" s="15">
        <v>-59277</v>
      </c>
      <c r="D47" s="15">
        <v>-59277</v>
      </c>
    </row>
    <row r="48" spans="1:4" x14ac:dyDescent="0.25">
      <c r="A48" s="13" t="s">
        <v>85</v>
      </c>
      <c r="B48" s="13" t="s">
        <v>86</v>
      </c>
      <c r="C48" s="15">
        <v>0</v>
      </c>
      <c r="D48" s="15">
        <v>0</v>
      </c>
    </row>
    <row r="49" spans="1:4" x14ac:dyDescent="0.25">
      <c r="A49" s="13" t="s">
        <v>87</v>
      </c>
      <c r="B49" s="13" t="s">
        <v>88</v>
      </c>
      <c r="C49" s="15">
        <v>-69207</v>
      </c>
      <c r="D49" s="15">
        <v>-70040</v>
      </c>
    </row>
    <row r="50" spans="1:4" x14ac:dyDescent="0.25">
      <c r="A50" s="13"/>
      <c r="B50" s="13" t="s">
        <v>89</v>
      </c>
      <c r="C50" s="15">
        <v>129211</v>
      </c>
      <c r="D50" s="15">
        <v>129211</v>
      </c>
    </row>
    <row r="51" spans="1:4" x14ac:dyDescent="0.25">
      <c r="A51" s="13"/>
      <c r="B51" s="13" t="s">
        <v>90</v>
      </c>
      <c r="C51" s="15">
        <v>-995</v>
      </c>
      <c r="D51" s="15">
        <v>833</v>
      </c>
    </row>
    <row r="52" spans="1:4" x14ac:dyDescent="0.25">
      <c r="A52" s="13" t="s">
        <v>91</v>
      </c>
      <c r="B52" s="13" t="s">
        <v>92</v>
      </c>
      <c r="C52" s="15">
        <v>0</v>
      </c>
      <c r="D52" s="15">
        <v>0</v>
      </c>
    </row>
    <row r="53" spans="1:4" x14ac:dyDescent="0.25">
      <c r="A53" s="13"/>
      <c r="B53" s="13" t="s">
        <v>93</v>
      </c>
      <c r="C53" s="15">
        <v>0</v>
      </c>
      <c r="D53" s="15">
        <v>0</v>
      </c>
    </row>
    <row r="54" spans="1:4" x14ac:dyDescent="0.25">
      <c r="A54" s="13" t="s">
        <v>94</v>
      </c>
      <c r="B54" s="13" t="s">
        <v>95</v>
      </c>
      <c r="C54" s="15">
        <v>0</v>
      </c>
      <c r="D54" s="15">
        <v>0</v>
      </c>
    </row>
    <row r="55" spans="1:4" x14ac:dyDescent="0.25">
      <c r="A55" s="13" t="s">
        <v>96</v>
      </c>
      <c r="B55" s="13" t="s">
        <v>97</v>
      </c>
      <c r="C55" s="15">
        <v>0</v>
      </c>
      <c r="D55" s="15">
        <v>0</v>
      </c>
    </row>
    <row r="56" spans="1:4" x14ac:dyDescent="0.25">
      <c r="A56" s="11"/>
      <c r="B56" s="11" t="s">
        <v>98</v>
      </c>
      <c r="C56" s="12">
        <f>ROUND(SUM(C57,C61,C66,C67,C68,C69,C70),2)</f>
        <v>24162</v>
      </c>
      <c r="D56" s="12">
        <f>ROUND(SUM(D57,D61,D66,D67,D68,D69,D70),2)</f>
        <v>2</v>
      </c>
    </row>
    <row r="57" spans="1:4" x14ac:dyDescent="0.25">
      <c r="A57" s="13"/>
      <c r="B57" s="13" t="s">
        <v>99</v>
      </c>
      <c r="C57" s="14">
        <f>ROUND(SUM(C58:C60),2)</f>
        <v>0</v>
      </c>
      <c r="D57" s="14">
        <f>ROUND(SUM(D58:D60),2)</f>
        <v>0</v>
      </c>
    </row>
    <row r="58" spans="1:4" x14ac:dyDescent="0.25">
      <c r="A58" s="13"/>
      <c r="B58" s="13" t="s">
        <v>100</v>
      </c>
      <c r="C58" s="15">
        <v>0</v>
      </c>
      <c r="D58" s="15">
        <v>0</v>
      </c>
    </row>
    <row r="59" spans="1:4" x14ac:dyDescent="0.25">
      <c r="A59" s="13"/>
      <c r="B59" s="13" t="s">
        <v>101</v>
      </c>
      <c r="C59" s="15">
        <v>0</v>
      </c>
      <c r="D59" s="15">
        <v>0</v>
      </c>
    </row>
    <row r="60" spans="1:4" x14ac:dyDescent="0.25">
      <c r="A60" s="13" t="s">
        <v>102</v>
      </c>
      <c r="B60" s="13" t="s">
        <v>103</v>
      </c>
      <c r="C60" s="15">
        <v>0</v>
      </c>
      <c r="D60" s="15">
        <v>0</v>
      </c>
    </row>
    <row r="61" spans="1:4" x14ac:dyDescent="0.25">
      <c r="A61" s="13"/>
      <c r="B61" s="13" t="s">
        <v>104</v>
      </c>
      <c r="C61" s="14">
        <f>ROUND(SUM(C62:C65),2)</f>
        <v>2</v>
      </c>
      <c r="D61" s="14">
        <f>ROUND(SUM(D62:D65),2)</f>
        <v>2</v>
      </c>
    </row>
    <row r="62" spans="1:4" x14ac:dyDescent="0.25">
      <c r="A62" s="13" t="s">
        <v>105</v>
      </c>
      <c r="B62" s="13" t="s">
        <v>106</v>
      </c>
      <c r="C62" s="15">
        <v>0</v>
      </c>
      <c r="D62" s="15">
        <v>0</v>
      </c>
    </row>
    <row r="63" spans="1:4" x14ac:dyDescent="0.25">
      <c r="A63" s="13" t="s">
        <v>107</v>
      </c>
      <c r="B63" s="13" t="s">
        <v>108</v>
      </c>
      <c r="C63" s="15">
        <v>0</v>
      </c>
      <c r="D63" s="15">
        <v>0</v>
      </c>
    </row>
    <row r="64" spans="1:4" x14ac:dyDescent="0.25">
      <c r="A64" s="13" t="s">
        <v>109</v>
      </c>
      <c r="B64" s="13" t="s">
        <v>110</v>
      </c>
      <c r="C64" s="15">
        <v>0</v>
      </c>
      <c r="D64" s="15">
        <v>0</v>
      </c>
    </row>
    <row r="65" spans="1:4" ht="22.5" x14ac:dyDescent="0.25">
      <c r="A65" s="13" t="s">
        <v>111</v>
      </c>
      <c r="B65" s="13" t="s">
        <v>112</v>
      </c>
      <c r="C65" s="15">
        <v>2</v>
      </c>
      <c r="D65" s="15">
        <v>2</v>
      </c>
    </row>
    <row r="66" spans="1:4" ht="22.5" x14ac:dyDescent="0.25">
      <c r="A66" s="13" t="s">
        <v>113</v>
      </c>
      <c r="B66" s="13" t="s">
        <v>114</v>
      </c>
      <c r="C66" s="15">
        <v>24160</v>
      </c>
      <c r="D66" s="15">
        <v>0</v>
      </c>
    </row>
    <row r="67" spans="1:4" x14ac:dyDescent="0.25">
      <c r="A67" s="13" t="s">
        <v>115</v>
      </c>
      <c r="B67" s="13" t="s">
        <v>116</v>
      </c>
      <c r="C67" s="15">
        <v>0</v>
      </c>
      <c r="D67" s="15">
        <v>0</v>
      </c>
    </row>
    <row r="68" spans="1:4" x14ac:dyDescent="0.25">
      <c r="A68" s="13" t="s">
        <v>117</v>
      </c>
      <c r="B68" s="13" t="s">
        <v>118</v>
      </c>
      <c r="C68" s="15">
        <v>0</v>
      </c>
      <c r="D68" s="15">
        <v>0</v>
      </c>
    </row>
    <row r="69" spans="1:4" x14ac:dyDescent="0.25">
      <c r="A69" s="13" t="s">
        <v>119</v>
      </c>
      <c r="B69" s="13" t="s">
        <v>120</v>
      </c>
      <c r="C69" s="15">
        <v>0</v>
      </c>
      <c r="D69" s="15">
        <v>0</v>
      </c>
    </row>
    <row r="70" spans="1:4" x14ac:dyDescent="0.25">
      <c r="A70" s="13" t="s">
        <v>121</v>
      </c>
      <c r="B70" s="13" t="s">
        <v>122</v>
      </c>
      <c r="C70" s="15">
        <v>0</v>
      </c>
      <c r="D70" s="15">
        <v>0</v>
      </c>
    </row>
    <row r="71" spans="1:4" x14ac:dyDescent="0.25">
      <c r="A71" s="11"/>
      <c r="B71" s="11" t="s">
        <v>123</v>
      </c>
      <c r="C71" s="12">
        <f>ROUND(SUM(C72,C73,C77,C82,C83,C86,C87),2)</f>
        <v>33773</v>
      </c>
      <c r="D71" s="12">
        <f>ROUND(SUM(D72,D73,D77,D82,D83,D86,D87),2)</f>
        <v>74328</v>
      </c>
    </row>
    <row r="72" spans="1:4" x14ac:dyDescent="0.25">
      <c r="A72" s="13" t="s">
        <v>124</v>
      </c>
      <c r="B72" s="13" t="s">
        <v>125</v>
      </c>
      <c r="C72" s="15">
        <v>0</v>
      </c>
      <c r="D72" s="15">
        <v>0</v>
      </c>
    </row>
    <row r="73" spans="1:4" x14ac:dyDescent="0.25">
      <c r="A73" s="13"/>
      <c r="B73" s="13" t="s">
        <v>126</v>
      </c>
      <c r="C73" s="14">
        <f>ROUND(SUM(C74:C76),2)</f>
        <v>1276</v>
      </c>
      <c r="D73" s="14">
        <f>ROUND(SUM(D74:D76),2)</f>
        <v>1276</v>
      </c>
    </row>
    <row r="74" spans="1:4" x14ac:dyDescent="0.25">
      <c r="A74" s="13"/>
      <c r="B74" s="13" t="s">
        <v>100</v>
      </c>
      <c r="C74" s="15">
        <v>0</v>
      </c>
      <c r="D74" s="15">
        <v>0</v>
      </c>
    </row>
    <row r="75" spans="1:4" x14ac:dyDescent="0.25">
      <c r="A75" s="13"/>
      <c r="B75" s="13" t="s">
        <v>101</v>
      </c>
      <c r="C75" s="15">
        <v>0</v>
      </c>
      <c r="D75" s="15">
        <v>0</v>
      </c>
    </row>
    <row r="76" spans="1:4" x14ac:dyDescent="0.25">
      <c r="A76" s="13" t="s">
        <v>127</v>
      </c>
      <c r="B76" s="13" t="s">
        <v>103</v>
      </c>
      <c r="C76" s="15">
        <v>1276</v>
      </c>
      <c r="D76" s="15">
        <v>1276</v>
      </c>
    </row>
    <row r="77" spans="1:4" x14ac:dyDescent="0.25">
      <c r="A77" s="13"/>
      <c r="B77" s="13" t="s">
        <v>128</v>
      </c>
      <c r="C77" s="14">
        <f>ROUND(SUM(C78:C81),2)</f>
        <v>66</v>
      </c>
      <c r="D77" s="14">
        <f>ROUND(SUM(D78:D81),2)</f>
        <v>22842</v>
      </c>
    </row>
    <row r="78" spans="1:4" x14ac:dyDescent="0.25">
      <c r="A78" s="13" t="s">
        <v>129</v>
      </c>
      <c r="B78" s="13" t="s">
        <v>106</v>
      </c>
      <c r="C78" s="15">
        <v>0</v>
      </c>
      <c r="D78" s="15">
        <v>0</v>
      </c>
    </row>
    <row r="79" spans="1:4" x14ac:dyDescent="0.25">
      <c r="A79" s="13" t="s">
        <v>130</v>
      </c>
      <c r="B79" s="13" t="s">
        <v>108</v>
      </c>
      <c r="C79" s="15">
        <v>66</v>
      </c>
      <c r="D79" s="15">
        <v>22842</v>
      </c>
    </row>
    <row r="80" spans="1:4" x14ac:dyDescent="0.25">
      <c r="A80" s="13" t="s">
        <v>131</v>
      </c>
      <c r="B80" s="13" t="s">
        <v>110</v>
      </c>
      <c r="C80" s="15">
        <v>0</v>
      </c>
      <c r="D80" s="15">
        <v>0</v>
      </c>
    </row>
    <row r="81" spans="1:4" ht="45" x14ac:dyDescent="0.25">
      <c r="A81" s="13" t="s">
        <v>132</v>
      </c>
      <c r="B81" s="13" t="s">
        <v>133</v>
      </c>
      <c r="C81" s="15">
        <v>0</v>
      </c>
      <c r="D81" s="15">
        <v>0</v>
      </c>
    </row>
    <row r="82" spans="1:4" ht="22.5" x14ac:dyDescent="0.25">
      <c r="A82" s="13" t="s">
        <v>134</v>
      </c>
      <c r="B82" s="13" t="s">
        <v>135</v>
      </c>
      <c r="C82" s="15">
        <v>1288</v>
      </c>
      <c r="D82" s="15">
        <v>1288</v>
      </c>
    </row>
    <row r="83" spans="1:4" x14ac:dyDescent="0.25">
      <c r="A83" s="13"/>
      <c r="B83" s="13" t="s">
        <v>136</v>
      </c>
      <c r="C83" s="14">
        <f>ROUND(SUM(C84:C85),2)</f>
        <v>31143</v>
      </c>
      <c r="D83" s="14">
        <f>ROUND(SUM(D84:D85),2)</f>
        <v>48922</v>
      </c>
    </row>
    <row r="84" spans="1:4" x14ac:dyDescent="0.25">
      <c r="A84" s="13" t="s">
        <v>137</v>
      </c>
      <c r="B84" s="13" t="s">
        <v>138</v>
      </c>
      <c r="C84" s="15">
        <v>26392</v>
      </c>
      <c r="D84" s="15">
        <v>45134</v>
      </c>
    </row>
    <row r="85" spans="1:4" x14ac:dyDescent="0.25">
      <c r="A85" s="13" t="s">
        <v>139</v>
      </c>
      <c r="B85" s="13" t="s">
        <v>140</v>
      </c>
      <c r="C85" s="15">
        <v>4751</v>
      </c>
      <c r="D85" s="15">
        <v>3788</v>
      </c>
    </row>
    <row r="86" spans="1:4" x14ac:dyDescent="0.25">
      <c r="A86" s="13" t="s">
        <v>141</v>
      </c>
      <c r="B86" s="13" t="s">
        <v>142</v>
      </c>
      <c r="C86" s="15">
        <v>0</v>
      </c>
      <c r="D86" s="15">
        <v>0</v>
      </c>
    </row>
    <row r="87" spans="1:4" x14ac:dyDescent="0.25">
      <c r="A87" s="19" t="s">
        <v>143</v>
      </c>
      <c r="B87" s="19" t="s">
        <v>144</v>
      </c>
      <c r="C87" s="15">
        <v>0</v>
      </c>
      <c r="D87" s="15">
        <v>0</v>
      </c>
    </row>
    <row r="88" spans="1:4" x14ac:dyDescent="0.25">
      <c r="A88" s="20"/>
      <c r="B88" s="21" t="s">
        <v>145</v>
      </c>
      <c r="C88" s="22">
        <f>ROUND(SUM(C71,C56,C43),2)</f>
        <v>69505</v>
      </c>
      <c r="D88" s="22">
        <f>ROUND(SUM(D71,D56,D43),2)</f>
        <v>86895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46" t="s">
        <v>20</v>
      </c>
      <c r="B1" s="47"/>
      <c r="C1" s="47"/>
      <c r="D1" s="48"/>
    </row>
    <row r="2" spans="1:4" s="8" customFormat="1" ht="19.5" customHeight="1" thickBot="1" x14ac:dyDescent="0.3">
      <c r="A2" s="49"/>
      <c r="B2" s="50"/>
      <c r="C2" s="50"/>
      <c r="D2" s="51"/>
    </row>
    <row r="3" spans="1:4" s="8" customFormat="1" ht="19.5" customHeight="1" thickBot="1" x14ac:dyDescent="0.3">
      <c r="A3" s="52"/>
      <c r="B3" s="53"/>
      <c r="C3" s="53"/>
      <c r="D3" s="53"/>
    </row>
    <row r="4" spans="1:4" ht="19.5" customHeight="1" thickBot="1" x14ac:dyDescent="0.3">
      <c r="A4" s="54" t="s">
        <v>21</v>
      </c>
      <c r="B4" s="54"/>
      <c r="C4" s="54"/>
      <c r="D4" s="54"/>
    </row>
    <row r="5" spans="1:4" ht="15.75" thickBot="1" x14ac:dyDescent="0.3">
      <c r="A5" s="10" t="s">
        <v>22</v>
      </c>
      <c r="B5" s="10" t="s">
        <v>23</v>
      </c>
      <c r="C5" s="10" t="s">
        <v>22</v>
      </c>
      <c r="D5" s="10" t="s">
        <v>22</v>
      </c>
    </row>
    <row r="6" spans="1:4" ht="15.75" thickBot="1" x14ac:dyDescent="0.3">
      <c r="A6" s="10" t="s">
        <v>22</v>
      </c>
      <c r="B6" s="10" t="s">
        <v>24</v>
      </c>
      <c r="C6" s="10" t="s">
        <v>25</v>
      </c>
      <c r="D6" s="10" t="s">
        <v>26</v>
      </c>
    </row>
    <row r="7" spans="1:4" x14ac:dyDescent="0.25">
      <c r="A7" s="11"/>
      <c r="B7" s="11" t="s">
        <v>27</v>
      </c>
      <c r="C7" s="12">
        <f>ROUND(SUM(C8,C13,C17,C20,C21,C22,C23),2)</f>
        <v>18063.54</v>
      </c>
      <c r="D7" s="12">
        <f>ROUND(SUM(D8,D13,D17,D20,D21,D22,D23),2)</f>
        <v>14241.37</v>
      </c>
    </row>
    <row r="8" spans="1:4" x14ac:dyDescent="0.25">
      <c r="A8" s="13"/>
      <c r="B8" s="13" t="s">
        <v>28</v>
      </c>
      <c r="C8" s="14">
        <f>SUM(C9:C12)</f>
        <v>91.49</v>
      </c>
      <c r="D8" s="14">
        <f>SUM(D9:D12)</f>
        <v>113.35</v>
      </c>
    </row>
    <row r="9" spans="1:4" x14ac:dyDescent="0.25">
      <c r="A9" s="13" t="s">
        <v>29</v>
      </c>
      <c r="B9" s="13" t="s">
        <v>30</v>
      </c>
      <c r="C9" s="15"/>
      <c r="D9" s="15"/>
    </row>
    <row r="10" spans="1:4" x14ac:dyDescent="0.25">
      <c r="A10" s="13" t="s">
        <v>31</v>
      </c>
      <c r="B10" s="13" t="s">
        <v>32</v>
      </c>
      <c r="C10" s="15"/>
      <c r="D10" s="15"/>
    </row>
    <row r="11" spans="1:4" x14ac:dyDescent="0.25">
      <c r="A11" s="13"/>
      <c r="B11" s="13" t="s">
        <v>33</v>
      </c>
      <c r="C11" s="15"/>
      <c r="D11" s="15"/>
    </row>
    <row r="12" spans="1:4" ht="22.5" x14ac:dyDescent="0.25">
      <c r="A12" s="13" t="s">
        <v>34</v>
      </c>
      <c r="B12" s="13" t="s">
        <v>35</v>
      </c>
      <c r="C12" s="15">
        <v>91.49</v>
      </c>
      <c r="D12" s="15">
        <v>113.35</v>
      </c>
    </row>
    <row r="13" spans="1:4" x14ac:dyDescent="0.25">
      <c r="A13" s="13"/>
      <c r="B13" s="13" t="s">
        <v>36</v>
      </c>
      <c r="C13" s="14">
        <f>SUM(C14:C16)</f>
        <v>17970.55</v>
      </c>
      <c r="D13" s="14">
        <f>SUM(D14:D16)</f>
        <v>14128.82</v>
      </c>
    </row>
    <row r="14" spans="1:4" x14ac:dyDescent="0.25">
      <c r="A14" s="13" t="s">
        <v>37</v>
      </c>
      <c r="B14" s="13" t="s">
        <v>38</v>
      </c>
      <c r="C14" s="15"/>
      <c r="D14" s="15"/>
    </row>
    <row r="15" spans="1:4" x14ac:dyDescent="0.25">
      <c r="A15" s="13"/>
      <c r="B15" s="13" t="s">
        <v>33</v>
      </c>
      <c r="C15" s="15"/>
      <c r="D15" s="15"/>
    </row>
    <row r="16" spans="1:4" ht="45" x14ac:dyDescent="0.25">
      <c r="A16" s="13" t="s">
        <v>39</v>
      </c>
      <c r="B16" s="13" t="s">
        <v>40</v>
      </c>
      <c r="C16" s="15">
        <v>17970.55</v>
      </c>
      <c r="D16" s="15">
        <v>14128.82</v>
      </c>
    </row>
    <row r="17" spans="1:4" x14ac:dyDescent="0.25">
      <c r="A17" s="13"/>
      <c r="B17" s="13" t="s">
        <v>41</v>
      </c>
      <c r="C17" s="14">
        <f>SUM(C18:C19)</f>
        <v>0</v>
      </c>
      <c r="D17" s="14">
        <f>SUM(D18:D19)</f>
        <v>0</v>
      </c>
    </row>
    <row r="18" spans="1:4" x14ac:dyDescent="0.25">
      <c r="A18" s="13" t="s">
        <v>42</v>
      </c>
      <c r="B18" s="13" t="s">
        <v>38</v>
      </c>
      <c r="C18" s="15"/>
      <c r="D18" s="15"/>
    </row>
    <row r="19" spans="1:4" x14ac:dyDescent="0.25">
      <c r="A19" s="13" t="s">
        <v>43</v>
      </c>
      <c r="B19" s="13" t="s">
        <v>44</v>
      </c>
      <c r="C19" s="15"/>
      <c r="D19" s="15"/>
    </row>
    <row r="20" spans="1:4" ht="33.75" x14ac:dyDescent="0.25">
      <c r="A20" s="13" t="s">
        <v>45</v>
      </c>
      <c r="B20" s="13" t="s">
        <v>46</v>
      </c>
      <c r="C20" s="15"/>
      <c r="D20" s="15"/>
    </row>
    <row r="21" spans="1:4" ht="33.75" x14ac:dyDescent="0.25">
      <c r="A21" s="13" t="s">
        <v>47</v>
      </c>
      <c r="B21" s="13" t="s">
        <v>48</v>
      </c>
      <c r="C21" s="15">
        <v>1.5</v>
      </c>
      <c r="D21" s="15">
        <v>-0.8</v>
      </c>
    </row>
    <row r="22" spans="1:4" x14ac:dyDescent="0.25">
      <c r="A22" s="13"/>
      <c r="B22" s="13" t="s">
        <v>49</v>
      </c>
      <c r="C22" s="15"/>
      <c r="D22" s="15"/>
    </row>
    <row r="23" spans="1:4" x14ac:dyDescent="0.25">
      <c r="A23" s="13" t="s">
        <v>50</v>
      </c>
      <c r="B23" s="13" t="s">
        <v>51</v>
      </c>
      <c r="C23" s="15"/>
      <c r="D23" s="15"/>
    </row>
    <row r="24" spans="1:4" x14ac:dyDescent="0.25">
      <c r="A24" s="11"/>
      <c r="B24" s="11" t="s">
        <v>52</v>
      </c>
      <c r="C24" s="12">
        <f>ROUND(SUM(C25,C31,C34,C38,C39,C40,C41),2)</f>
        <v>12192.05</v>
      </c>
      <c r="D24" s="12">
        <f>ROUND(SUM(D25,D31,D34,D38,D39,D40,D41),2)</f>
        <v>20217.38</v>
      </c>
    </row>
    <row r="25" spans="1:4" x14ac:dyDescent="0.25">
      <c r="A25" s="13"/>
      <c r="B25" s="13" t="s">
        <v>53</v>
      </c>
      <c r="C25" s="14">
        <f>SUM(C26:C30)</f>
        <v>0</v>
      </c>
      <c r="D25" s="14">
        <f>SUM(D26:D30)</f>
        <v>0</v>
      </c>
    </row>
    <row r="26" spans="1:4" x14ac:dyDescent="0.25">
      <c r="A26" s="13"/>
      <c r="B26" s="13" t="s">
        <v>54</v>
      </c>
      <c r="C26" s="15"/>
      <c r="D26" s="15"/>
    </row>
    <row r="27" spans="1:4" x14ac:dyDescent="0.25">
      <c r="A27" s="13" t="s">
        <v>55</v>
      </c>
      <c r="B27" s="13" t="s">
        <v>38</v>
      </c>
      <c r="C27" s="15"/>
      <c r="D27" s="15"/>
    </row>
    <row r="28" spans="1:4" x14ac:dyDescent="0.25">
      <c r="A28" s="13" t="s">
        <v>55</v>
      </c>
      <c r="B28" s="13" t="s">
        <v>56</v>
      </c>
      <c r="C28" s="15"/>
      <c r="D28" s="15"/>
    </row>
    <row r="29" spans="1:4" x14ac:dyDescent="0.25">
      <c r="A29" s="13" t="s">
        <v>57</v>
      </c>
      <c r="B29" s="13" t="s">
        <v>58</v>
      </c>
      <c r="C29" s="15"/>
      <c r="D29" s="15"/>
    </row>
    <row r="30" spans="1:4" x14ac:dyDescent="0.25">
      <c r="A30" s="13" t="s">
        <v>59</v>
      </c>
      <c r="B30" s="13" t="s">
        <v>60</v>
      </c>
      <c r="C30" s="15"/>
      <c r="D30" s="15"/>
    </row>
    <row r="31" spans="1:4" x14ac:dyDescent="0.25">
      <c r="A31" s="13"/>
      <c r="B31" s="13" t="s">
        <v>61</v>
      </c>
      <c r="C31" s="14">
        <f>SUM(C32:C33)</f>
        <v>486.65</v>
      </c>
      <c r="D31" s="14">
        <f>SUM(D32:D33)</f>
        <v>486.65</v>
      </c>
    </row>
    <row r="32" spans="1:4" x14ac:dyDescent="0.25">
      <c r="A32" s="13" t="s">
        <v>62</v>
      </c>
      <c r="B32" s="13" t="s">
        <v>63</v>
      </c>
      <c r="C32" s="15">
        <v>486.65</v>
      </c>
      <c r="D32" s="15">
        <v>486.65</v>
      </c>
    </row>
    <row r="33" spans="1:4" x14ac:dyDescent="0.25">
      <c r="A33" s="13"/>
      <c r="B33" s="13" t="s">
        <v>33</v>
      </c>
      <c r="C33" s="15"/>
      <c r="D33" s="15"/>
    </row>
    <row r="34" spans="1:4" x14ac:dyDescent="0.25">
      <c r="A34" s="13"/>
      <c r="B34" s="13" t="s">
        <v>64</v>
      </c>
      <c r="C34" s="14">
        <f>SUM(C35:C37)</f>
        <v>2604.4499999999998</v>
      </c>
      <c r="D34" s="14">
        <f>SUM(D35:D37)</f>
        <v>2519.4299999999998</v>
      </c>
    </row>
    <row r="35" spans="1:4" ht="22.5" x14ac:dyDescent="0.25">
      <c r="A35" s="13" t="s">
        <v>65</v>
      </c>
      <c r="B35" s="13" t="s">
        <v>66</v>
      </c>
      <c r="C35" s="15">
        <v>2347.9699999999998</v>
      </c>
      <c r="D35" s="15">
        <v>339.64</v>
      </c>
    </row>
    <row r="36" spans="1:4" x14ac:dyDescent="0.25">
      <c r="A36" s="13"/>
      <c r="B36" s="13" t="s">
        <v>67</v>
      </c>
      <c r="C36" s="15"/>
      <c r="D36" s="15"/>
    </row>
    <row r="37" spans="1:4" x14ac:dyDescent="0.25">
      <c r="A37" s="13" t="s">
        <v>68</v>
      </c>
      <c r="B37" s="13" t="s">
        <v>69</v>
      </c>
      <c r="C37" s="15">
        <v>256.48</v>
      </c>
      <c r="D37" s="15">
        <v>2179.79</v>
      </c>
    </row>
    <row r="38" spans="1:4" ht="45" x14ac:dyDescent="0.25">
      <c r="A38" s="13" t="s">
        <v>70</v>
      </c>
      <c r="B38" s="13" t="s">
        <v>71</v>
      </c>
      <c r="C38" s="15"/>
      <c r="D38" s="15"/>
    </row>
    <row r="39" spans="1:4" ht="45" x14ac:dyDescent="0.25">
      <c r="A39" s="13" t="s">
        <v>72</v>
      </c>
      <c r="B39" s="13" t="s">
        <v>73</v>
      </c>
      <c r="C39" s="15"/>
      <c r="D39" s="15"/>
    </row>
    <row r="40" spans="1:4" x14ac:dyDescent="0.25">
      <c r="A40" s="13" t="s">
        <v>74</v>
      </c>
      <c r="B40" s="13" t="s">
        <v>75</v>
      </c>
      <c r="C40" s="15"/>
      <c r="D40" s="15"/>
    </row>
    <row r="41" spans="1:4" x14ac:dyDescent="0.25">
      <c r="A41" s="13"/>
      <c r="B41" s="13" t="s">
        <v>76</v>
      </c>
      <c r="C41" s="15">
        <v>9100.9500000000007</v>
      </c>
      <c r="D41" s="15">
        <v>17211.3</v>
      </c>
    </row>
    <row r="42" spans="1:4" x14ac:dyDescent="0.25">
      <c r="A42" s="16"/>
      <c r="B42" s="17" t="s">
        <v>77</v>
      </c>
      <c r="C42" s="18">
        <f>ROUND(SUM(C7,C24),2)</f>
        <v>30255.59</v>
      </c>
      <c r="D42" s="18">
        <f>ROUND(SUM(D7,D24),2)</f>
        <v>34458.75</v>
      </c>
    </row>
    <row r="43" spans="1:4" x14ac:dyDescent="0.25">
      <c r="A43" s="11"/>
      <c r="B43" s="11" t="s">
        <v>78</v>
      </c>
      <c r="C43" s="12">
        <f>ROUND(SUM(C44,C54,C55),2)</f>
        <v>26156.57</v>
      </c>
      <c r="D43" s="12">
        <f>ROUND(SUM(D44,D54,D55),2)</f>
        <v>27433.54</v>
      </c>
    </row>
    <row r="44" spans="1:4" x14ac:dyDescent="0.25">
      <c r="A44" s="13"/>
      <c r="B44" s="13" t="s">
        <v>79</v>
      </c>
      <c r="C44" s="14">
        <f>ROUND(SUM(C45:C53),2)</f>
        <v>26156.57</v>
      </c>
      <c r="D44" s="14">
        <f>ROUND(SUM(D45:D53),2)</f>
        <v>27433.54</v>
      </c>
    </row>
    <row r="45" spans="1:4" ht="22.5" x14ac:dyDescent="0.25">
      <c r="A45" s="13" t="s">
        <v>80</v>
      </c>
      <c r="B45" s="13" t="s">
        <v>81</v>
      </c>
      <c r="C45" s="15">
        <v>2000</v>
      </c>
      <c r="D45" s="15">
        <v>2000</v>
      </c>
    </row>
    <row r="46" spans="1:4" x14ac:dyDescent="0.25">
      <c r="A46" s="13"/>
      <c r="B46" s="13" t="s">
        <v>82</v>
      </c>
      <c r="C46" s="15"/>
      <c r="D46" s="15"/>
    </row>
    <row r="47" spans="1:4" ht="22.5" x14ac:dyDescent="0.25">
      <c r="A47" s="13" t="s">
        <v>83</v>
      </c>
      <c r="B47" s="13" t="s">
        <v>84</v>
      </c>
      <c r="C47" s="15">
        <v>2207.25</v>
      </c>
      <c r="D47" s="15">
        <v>2207.25</v>
      </c>
    </row>
    <row r="48" spans="1:4" x14ac:dyDescent="0.25">
      <c r="A48" s="13" t="s">
        <v>85</v>
      </c>
      <c r="B48" s="13" t="s">
        <v>86</v>
      </c>
      <c r="C48" s="15"/>
      <c r="D48" s="15"/>
    </row>
    <row r="49" spans="1:4" x14ac:dyDescent="0.25">
      <c r="A49" s="13" t="s">
        <v>87</v>
      </c>
      <c r="B49" s="13" t="s">
        <v>88</v>
      </c>
      <c r="C49" s="15">
        <f>-1821.49-1157.88</f>
        <v>-2979.37</v>
      </c>
      <c r="D49" s="15">
        <v>-1821.5</v>
      </c>
    </row>
    <row r="50" spans="1:4" x14ac:dyDescent="0.25">
      <c r="A50" s="13"/>
      <c r="B50" s="13" t="s">
        <v>89</v>
      </c>
      <c r="C50" s="15">
        <v>26205.66</v>
      </c>
      <c r="D50" s="15">
        <v>26205.66</v>
      </c>
    </row>
    <row r="51" spans="1:4" x14ac:dyDescent="0.25">
      <c r="A51" s="13"/>
      <c r="B51" s="13" t="s">
        <v>90</v>
      </c>
      <c r="C51" s="15">
        <v>-1276.97</v>
      </c>
      <c r="D51" s="15">
        <v>-1157.8699999999999</v>
      </c>
    </row>
    <row r="52" spans="1:4" x14ac:dyDescent="0.25">
      <c r="A52" s="13" t="s">
        <v>91</v>
      </c>
      <c r="B52" s="13" t="s">
        <v>92</v>
      </c>
      <c r="C52" s="15"/>
      <c r="D52" s="15"/>
    </row>
    <row r="53" spans="1:4" x14ac:dyDescent="0.25">
      <c r="A53" s="13"/>
      <c r="B53" s="13" t="s">
        <v>93</v>
      </c>
      <c r="C53" s="15"/>
      <c r="D53" s="15"/>
    </row>
    <row r="54" spans="1:4" x14ac:dyDescent="0.25">
      <c r="A54" s="13" t="s">
        <v>94</v>
      </c>
      <c r="B54" s="13" t="s">
        <v>95</v>
      </c>
      <c r="C54" s="15"/>
      <c r="D54" s="15"/>
    </row>
    <row r="55" spans="1:4" x14ac:dyDescent="0.25">
      <c r="A55" s="13" t="s">
        <v>96</v>
      </c>
      <c r="B55" s="13" t="s">
        <v>97</v>
      </c>
      <c r="C55" s="15"/>
      <c r="D55" s="15"/>
    </row>
    <row r="56" spans="1:4" x14ac:dyDescent="0.25">
      <c r="A56" s="11"/>
      <c r="B56" s="11" t="s">
        <v>98</v>
      </c>
      <c r="C56" s="12">
        <f>ROUND(SUM(C57,C61,C66,C67,C68,C69,C70),2)</f>
        <v>164.75</v>
      </c>
      <c r="D56" s="12">
        <f>ROUND(SUM(D57,D61,D66,D67,D68,D69,D70),2)</f>
        <v>164.75</v>
      </c>
    </row>
    <row r="57" spans="1:4" x14ac:dyDescent="0.25">
      <c r="A57" s="13"/>
      <c r="B57" s="13" t="s">
        <v>99</v>
      </c>
      <c r="C57" s="14">
        <f>ROUND(SUM(C58:C60),2)</f>
        <v>164.75</v>
      </c>
      <c r="D57" s="14">
        <f>ROUND(SUM(D58:D60),2)</f>
        <v>164.75</v>
      </c>
    </row>
    <row r="58" spans="1:4" x14ac:dyDescent="0.25">
      <c r="A58" s="13"/>
      <c r="B58" s="13" t="s">
        <v>100</v>
      </c>
      <c r="C58" s="15">
        <v>164.75</v>
      </c>
      <c r="D58" s="15">
        <v>164.75</v>
      </c>
    </row>
    <row r="59" spans="1:4" x14ac:dyDescent="0.25">
      <c r="A59" s="13"/>
      <c r="B59" s="13" t="s">
        <v>101</v>
      </c>
      <c r="C59" s="15"/>
      <c r="D59" s="15"/>
    </row>
    <row r="60" spans="1:4" x14ac:dyDescent="0.25">
      <c r="A60" s="13" t="s">
        <v>102</v>
      </c>
      <c r="B60" s="13" t="s">
        <v>103</v>
      </c>
      <c r="C60" s="15"/>
      <c r="D60" s="15"/>
    </row>
    <row r="61" spans="1:4" x14ac:dyDescent="0.25">
      <c r="A61" s="13"/>
      <c r="B61" s="13" t="s">
        <v>104</v>
      </c>
      <c r="C61" s="14">
        <f>ROUND(SUM(C62:C65),2)</f>
        <v>0</v>
      </c>
      <c r="D61" s="14">
        <f>ROUND(SUM(D62:D65),2)</f>
        <v>0</v>
      </c>
    </row>
    <row r="62" spans="1:4" x14ac:dyDescent="0.25">
      <c r="A62" s="13" t="s">
        <v>105</v>
      </c>
      <c r="B62" s="13" t="s">
        <v>106</v>
      </c>
      <c r="C62" s="15"/>
      <c r="D62" s="15"/>
    </row>
    <row r="63" spans="1:4" x14ac:dyDescent="0.25">
      <c r="A63" s="13" t="s">
        <v>107</v>
      </c>
      <c r="B63" s="13" t="s">
        <v>108</v>
      </c>
      <c r="C63" s="15"/>
      <c r="D63" s="15"/>
    </row>
    <row r="64" spans="1:4" x14ac:dyDescent="0.25">
      <c r="A64" s="13" t="s">
        <v>109</v>
      </c>
      <c r="B64" s="13" t="s">
        <v>110</v>
      </c>
      <c r="C64" s="15"/>
      <c r="D64" s="15"/>
    </row>
    <row r="65" spans="1:4" ht="22.5" x14ac:dyDescent="0.25">
      <c r="A65" s="13" t="s">
        <v>111</v>
      </c>
      <c r="B65" s="13" t="s">
        <v>112</v>
      </c>
      <c r="C65" s="15"/>
      <c r="D65" s="15"/>
    </row>
    <row r="66" spans="1:4" ht="22.5" x14ac:dyDescent="0.25">
      <c r="A66" s="13" t="s">
        <v>113</v>
      </c>
      <c r="B66" s="13" t="s">
        <v>114</v>
      </c>
      <c r="C66" s="15"/>
      <c r="D66" s="15"/>
    </row>
    <row r="67" spans="1:4" x14ac:dyDescent="0.25">
      <c r="A67" s="13" t="s">
        <v>115</v>
      </c>
      <c r="B67" s="13" t="s">
        <v>116</v>
      </c>
      <c r="C67" s="15"/>
      <c r="D67" s="15"/>
    </row>
    <row r="68" spans="1:4" x14ac:dyDescent="0.25">
      <c r="A68" s="13" t="s">
        <v>117</v>
      </c>
      <c r="B68" s="13" t="s">
        <v>118</v>
      </c>
      <c r="C68" s="15"/>
      <c r="D68" s="15"/>
    </row>
    <row r="69" spans="1:4" x14ac:dyDescent="0.25">
      <c r="A69" s="13" t="s">
        <v>119</v>
      </c>
      <c r="B69" s="13" t="s">
        <v>120</v>
      </c>
      <c r="C69" s="15"/>
      <c r="D69" s="15"/>
    </row>
    <row r="70" spans="1:4" x14ac:dyDescent="0.25">
      <c r="A70" s="13" t="s">
        <v>121</v>
      </c>
      <c r="B70" s="13" t="s">
        <v>122</v>
      </c>
      <c r="C70" s="15"/>
      <c r="D70" s="15"/>
    </row>
    <row r="71" spans="1:4" x14ac:dyDescent="0.25">
      <c r="A71" s="11"/>
      <c r="B71" s="11" t="s">
        <v>123</v>
      </c>
      <c r="C71" s="12">
        <f>ROUND(SUM(C72,C73,C77,C82,C83,C86,C87),2)</f>
        <v>3934.27</v>
      </c>
      <c r="D71" s="12">
        <f>ROUND(SUM(D72,D73,D77,D82,D83,D86,D87),2)</f>
        <v>6860.46</v>
      </c>
    </row>
    <row r="72" spans="1:4" x14ac:dyDescent="0.25">
      <c r="A72" s="13" t="s">
        <v>124</v>
      </c>
      <c r="B72" s="13" t="s">
        <v>125</v>
      </c>
      <c r="C72" s="15"/>
      <c r="D72" s="15"/>
    </row>
    <row r="73" spans="1:4" x14ac:dyDescent="0.25">
      <c r="A73" s="13"/>
      <c r="B73" s="13" t="s">
        <v>126</v>
      </c>
      <c r="C73" s="14">
        <f>ROUND(SUM(C74:C76),2)</f>
        <v>641.78</v>
      </c>
      <c r="D73" s="14">
        <f>ROUND(SUM(D74:D76),2)</f>
        <v>641.78</v>
      </c>
    </row>
    <row r="74" spans="1:4" x14ac:dyDescent="0.25">
      <c r="A74" s="13"/>
      <c r="B74" s="13" t="s">
        <v>100</v>
      </c>
      <c r="C74" s="15">
        <v>51.52</v>
      </c>
      <c r="D74" s="15">
        <v>51.52</v>
      </c>
    </row>
    <row r="75" spans="1:4" x14ac:dyDescent="0.25">
      <c r="A75" s="13"/>
      <c r="B75" s="13" t="s">
        <v>101</v>
      </c>
      <c r="C75" s="15"/>
      <c r="D75" s="15"/>
    </row>
    <row r="76" spans="1:4" x14ac:dyDescent="0.25">
      <c r="A76" s="13" t="s">
        <v>127</v>
      </c>
      <c r="B76" s="13" t="s">
        <v>103</v>
      </c>
      <c r="C76" s="15">
        <v>590.26</v>
      </c>
      <c r="D76" s="15">
        <v>590.26</v>
      </c>
    </row>
    <row r="77" spans="1:4" x14ac:dyDescent="0.25">
      <c r="A77" s="13"/>
      <c r="B77" s="13" t="s">
        <v>128</v>
      </c>
      <c r="C77" s="14">
        <f>ROUND(SUM(C78:C81),2)</f>
        <v>841.23</v>
      </c>
      <c r="D77" s="14">
        <f>ROUND(SUM(D78:D81),2)</f>
        <v>0</v>
      </c>
    </row>
    <row r="78" spans="1:4" x14ac:dyDescent="0.25">
      <c r="A78" s="13" t="s">
        <v>129</v>
      </c>
      <c r="B78" s="13" t="s">
        <v>106</v>
      </c>
      <c r="C78" s="15"/>
      <c r="D78" s="15"/>
    </row>
    <row r="79" spans="1:4" x14ac:dyDescent="0.25">
      <c r="A79" s="13" t="s">
        <v>130</v>
      </c>
      <c r="B79" s="13" t="s">
        <v>108</v>
      </c>
      <c r="C79" s="15"/>
      <c r="D79" s="15"/>
    </row>
    <row r="80" spans="1:4" x14ac:dyDescent="0.25">
      <c r="A80" s="13" t="s">
        <v>131</v>
      </c>
      <c r="B80" s="13" t="s">
        <v>110</v>
      </c>
      <c r="C80" s="15"/>
      <c r="D80" s="15"/>
    </row>
    <row r="81" spans="1:4" ht="45" x14ac:dyDescent="0.25">
      <c r="A81" s="13" t="s">
        <v>132</v>
      </c>
      <c r="B81" s="13" t="s">
        <v>133</v>
      </c>
      <c r="C81" s="15">
        <v>841.23</v>
      </c>
      <c r="D81" s="15">
        <v>0</v>
      </c>
    </row>
    <row r="82" spans="1:4" ht="22.5" x14ac:dyDescent="0.25">
      <c r="A82" s="13" t="s">
        <v>134</v>
      </c>
      <c r="B82" s="13" t="s">
        <v>135</v>
      </c>
      <c r="C82" s="15"/>
      <c r="D82" s="15"/>
    </row>
    <row r="83" spans="1:4" x14ac:dyDescent="0.25">
      <c r="A83" s="13"/>
      <c r="B83" s="13" t="s">
        <v>136</v>
      </c>
      <c r="C83" s="14">
        <f>ROUND(SUM(C84:C85),2)</f>
        <v>2451.2600000000002</v>
      </c>
      <c r="D83" s="14">
        <f>ROUND(SUM(D84:D85),2)</f>
        <v>6218.68</v>
      </c>
    </row>
    <row r="84" spans="1:4" x14ac:dyDescent="0.25">
      <c r="A84" s="13" t="s">
        <v>137</v>
      </c>
      <c r="B84" s="13" t="s">
        <v>138</v>
      </c>
      <c r="C84" s="15">
        <v>839.77</v>
      </c>
      <c r="D84" s="15">
        <v>4427.49</v>
      </c>
    </row>
    <row r="85" spans="1:4" x14ac:dyDescent="0.25">
      <c r="A85" s="13" t="s">
        <v>139</v>
      </c>
      <c r="B85" s="13" t="s">
        <v>140</v>
      </c>
      <c r="C85" s="15">
        <v>1611.49</v>
      </c>
      <c r="D85" s="15">
        <f>1.31+844.89+944.99</f>
        <v>1791.19</v>
      </c>
    </row>
    <row r="86" spans="1:4" x14ac:dyDescent="0.25">
      <c r="A86" s="13" t="s">
        <v>141</v>
      </c>
      <c r="B86" s="13" t="s">
        <v>142</v>
      </c>
      <c r="C86" s="15"/>
      <c r="D86" s="15"/>
    </row>
    <row r="87" spans="1:4" x14ac:dyDescent="0.25">
      <c r="A87" s="19" t="s">
        <v>143</v>
      </c>
      <c r="B87" s="19" t="s">
        <v>144</v>
      </c>
      <c r="C87" s="15"/>
      <c r="D87" s="15"/>
    </row>
    <row r="88" spans="1:4" x14ac:dyDescent="0.25">
      <c r="A88" s="20"/>
      <c r="B88" s="21" t="s">
        <v>145</v>
      </c>
      <c r="C88" s="22">
        <f>ROUND(SUM(C71,C56,C43),2)</f>
        <v>30255.59</v>
      </c>
      <c r="D88" s="22">
        <f>ROUND(SUM(D71,D56,D43),2)</f>
        <v>34458.75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5852-E563-44DF-BF82-1A8326A8E107}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55" t="s">
        <v>21</v>
      </c>
      <c r="B1" s="55"/>
      <c r="C1" s="55"/>
      <c r="D1" s="55"/>
    </row>
    <row r="2" spans="1:4" ht="20.25" thickBot="1" x14ac:dyDescent="0.3">
      <c r="A2" s="31" t="s">
        <v>146</v>
      </c>
      <c r="B2" s="32" t="s">
        <v>147</v>
      </c>
      <c r="C2" s="31"/>
      <c r="D2" s="31"/>
    </row>
    <row r="3" spans="1:4" ht="15.75" thickBot="1" x14ac:dyDescent="0.3">
      <c r="A3" s="31" t="s">
        <v>146</v>
      </c>
      <c r="B3" s="31" t="s">
        <v>148</v>
      </c>
      <c r="C3" s="31" t="s">
        <v>25</v>
      </c>
      <c r="D3" s="31" t="s">
        <v>26</v>
      </c>
    </row>
    <row r="4" spans="1:4" ht="18.75" customHeight="1" thickBot="1" x14ac:dyDescent="0.3">
      <c r="A4" s="26" t="s">
        <v>146</v>
      </c>
      <c r="B4" s="26" t="s">
        <v>149</v>
      </c>
      <c r="C4" s="23">
        <f>SUM(C5:C11)</f>
        <v>5679</v>
      </c>
      <c r="D4" s="23">
        <f>SUM(D5:D11)</f>
        <v>5823</v>
      </c>
    </row>
    <row r="5" spans="1:4" ht="34.5" thickBot="1" x14ac:dyDescent="0.3">
      <c r="A5" s="27" t="s">
        <v>180</v>
      </c>
      <c r="B5" s="27" t="s">
        <v>28</v>
      </c>
      <c r="C5" s="28">
        <v>2494</v>
      </c>
      <c r="D5" s="28">
        <v>2654</v>
      </c>
    </row>
    <row r="6" spans="1:4" ht="45.75" thickBot="1" x14ac:dyDescent="0.3">
      <c r="A6" s="27" t="s">
        <v>181</v>
      </c>
      <c r="B6" s="27" t="s">
        <v>36</v>
      </c>
      <c r="C6" s="28">
        <v>421</v>
      </c>
      <c r="D6" s="28">
        <v>405</v>
      </c>
    </row>
    <row r="7" spans="1:4" ht="15.75" thickBot="1" x14ac:dyDescent="0.3">
      <c r="A7" s="27" t="s">
        <v>182</v>
      </c>
      <c r="B7" s="27" t="s">
        <v>41</v>
      </c>
      <c r="C7" s="28"/>
      <c r="D7" s="28"/>
    </row>
    <row r="8" spans="1:4" ht="29.25" customHeight="1" thickBot="1" x14ac:dyDescent="0.3">
      <c r="A8" s="27" t="s">
        <v>45</v>
      </c>
      <c r="B8" s="27" t="s">
        <v>46</v>
      </c>
      <c r="C8" s="28">
        <v>597</v>
      </c>
      <c r="D8" s="28">
        <v>597</v>
      </c>
    </row>
    <row r="9" spans="1:4" ht="35.25" customHeight="1" thickBot="1" x14ac:dyDescent="0.3">
      <c r="A9" s="27" t="s">
        <v>47</v>
      </c>
      <c r="B9" s="27" t="s">
        <v>48</v>
      </c>
      <c r="C9" s="28">
        <v>2102</v>
      </c>
      <c r="D9" s="28">
        <v>2102</v>
      </c>
    </row>
    <row r="10" spans="1:4" ht="15.75" thickBot="1" x14ac:dyDescent="0.3">
      <c r="A10" s="27"/>
      <c r="B10" s="27" t="s">
        <v>49</v>
      </c>
      <c r="C10" s="28">
        <v>65</v>
      </c>
      <c r="D10" s="28">
        <v>65</v>
      </c>
    </row>
    <row r="11" spans="1:4" ht="15.75" thickBot="1" x14ac:dyDescent="0.3">
      <c r="A11" s="27" t="s">
        <v>150</v>
      </c>
      <c r="B11" s="27" t="s">
        <v>51</v>
      </c>
      <c r="C11" s="28"/>
      <c r="D11" s="28"/>
    </row>
    <row r="12" spans="1:4" ht="15.75" thickBot="1" x14ac:dyDescent="0.3">
      <c r="A12" s="26" t="s">
        <v>146</v>
      </c>
      <c r="B12" s="26" t="s">
        <v>151</v>
      </c>
      <c r="C12" s="23">
        <f>SUM(C13:C15,C19:C22)</f>
        <v>17264</v>
      </c>
      <c r="D12" s="23">
        <f>SUM(D13:D15,D19:D22)</f>
        <v>16086</v>
      </c>
    </row>
    <row r="13" spans="1:4" ht="23.25" thickBot="1" x14ac:dyDescent="0.3">
      <c r="A13" s="27" t="s">
        <v>183</v>
      </c>
      <c r="B13" s="27" t="s">
        <v>53</v>
      </c>
      <c r="C13" s="28"/>
      <c r="D13" s="28"/>
    </row>
    <row r="14" spans="1:4" ht="15.75" thickBot="1" x14ac:dyDescent="0.3">
      <c r="A14" s="27" t="s">
        <v>62</v>
      </c>
      <c r="B14" s="27" t="s">
        <v>61</v>
      </c>
      <c r="C14" s="28">
        <v>1</v>
      </c>
      <c r="D14" s="28">
        <v>16</v>
      </c>
    </row>
    <row r="15" spans="1:4" ht="15.75" thickBot="1" x14ac:dyDescent="0.3">
      <c r="A15" s="27"/>
      <c r="B15" s="27" t="s">
        <v>64</v>
      </c>
      <c r="C15" s="28">
        <f>SUM(C16:C18)</f>
        <v>5285</v>
      </c>
      <c r="D15" s="28">
        <f>SUM(D16:D18)</f>
        <v>5063</v>
      </c>
    </row>
    <row r="16" spans="1:4" ht="24" customHeight="1" thickBot="1" x14ac:dyDescent="0.3">
      <c r="A16" s="27" t="s">
        <v>152</v>
      </c>
      <c r="B16" s="27" t="s">
        <v>153</v>
      </c>
      <c r="C16" s="28">
        <v>5160</v>
      </c>
      <c r="D16" s="28">
        <v>4920</v>
      </c>
    </row>
    <row r="17" spans="1:4" ht="15.75" thickBot="1" x14ac:dyDescent="0.3">
      <c r="A17" s="27"/>
      <c r="B17" s="27" t="s">
        <v>154</v>
      </c>
      <c r="C17" s="28"/>
      <c r="D17" s="28"/>
    </row>
    <row r="18" spans="1:4" ht="15.75" thickBot="1" x14ac:dyDescent="0.3">
      <c r="A18" s="27" t="s">
        <v>68</v>
      </c>
      <c r="B18" s="27" t="s">
        <v>155</v>
      </c>
      <c r="C18" s="28">
        <v>125</v>
      </c>
      <c r="D18" s="28">
        <v>143</v>
      </c>
    </row>
    <row r="19" spans="1:4" ht="46.5" customHeight="1" thickBot="1" x14ac:dyDescent="0.3">
      <c r="A19" s="27" t="s">
        <v>70</v>
      </c>
      <c r="B19" s="27" t="s">
        <v>71</v>
      </c>
      <c r="C19" s="28"/>
      <c r="D19" s="28"/>
    </row>
    <row r="20" spans="1:4" ht="52.5" customHeight="1" thickBot="1" x14ac:dyDescent="0.3">
      <c r="A20" s="27" t="s">
        <v>72</v>
      </c>
      <c r="B20" s="27" t="s">
        <v>73</v>
      </c>
      <c r="C20" s="28">
        <v>2165</v>
      </c>
      <c r="D20" s="28">
        <v>2165</v>
      </c>
    </row>
    <row r="21" spans="1:4" ht="15.75" thickBot="1" x14ac:dyDescent="0.3">
      <c r="A21" s="27" t="s">
        <v>74</v>
      </c>
      <c r="B21" s="27" t="s">
        <v>75</v>
      </c>
      <c r="C21" s="28">
        <v>1007</v>
      </c>
      <c r="D21" s="28">
        <v>353</v>
      </c>
    </row>
    <row r="22" spans="1:4" ht="15.75" thickBot="1" x14ac:dyDescent="0.3">
      <c r="A22" s="27"/>
      <c r="B22" s="27" t="s">
        <v>76</v>
      </c>
      <c r="C22" s="28">
        <v>8806</v>
      </c>
      <c r="D22" s="28">
        <v>8489</v>
      </c>
    </row>
    <row r="23" spans="1:4" ht="25.5" customHeight="1" thickBot="1" x14ac:dyDescent="0.3">
      <c r="A23" s="33"/>
      <c r="B23" s="33" t="s">
        <v>77</v>
      </c>
      <c r="C23" s="24">
        <f>C4+C12</f>
        <v>22943</v>
      </c>
      <c r="D23" s="24">
        <f>D4+D12</f>
        <v>21909</v>
      </c>
    </row>
    <row r="24" spans="1:4" ht="15.75" thickBot="1" x14ac:dyDescent="0.3">
      <c r="A24" s="26" t="s">
        <v>146</v>
      </c>
      <c r="B24" s="26" t="s">
        <v>156</v>
      </c>
      <c r="C24" s="23">
        <f>C25+C35+C36</f>
        <v>15753</v>
      </c>
      <c r="D24" s="23">
        <f>D25+D35+D36</f>
        <v>15149</v>
      </c>
    </row>
    <row r="25" spans="1:4" ht="15.75" thickBot="1" x14ac:dyDescent="0.3">
      <c r="A25" s="27"/>
      <c r="B25" s="27" t="s">
        <v>79</v>
      </c>
      <c r="C25" s="28">
        <f>SUM(C26:C34)</f>
        <v>15753</v>
      </c>
      <c r="D25" s="28">
        <f>SUM(D26:D34)</f>
        <v>15149</v>
      </c>
    </row>
    <row r="26" spans="1:4" ht="15.75" thickBot="1" x14ac:dyDescent="0.3">
      <c r="A26" s="27" t="s">
        <v>157</v>
      </c>
      <c r="B26" s="27" t="s">
        <v>158</v>
      </c>
      <c r="C26" s="28">
        <v>342</v>
      </c>
      <c r="D26" s="28">
        <v>342</v>
      </c>
    </row>
    <row r="27" spans="1:4" ht="15.75" thickBot="1" x14ac:dyDescent="0.3">
      <c r="A27" s="27"/>
      <c r="B27" s="27" t="s">
        <v>159</v>
      </c>
      <c r="C27" s="28">
        <v>1617</v>
      </c>
      <c r="D27" s="28">
        <v>1617</v>
      </c>
    </row>
    <row r="28" spans="1:4" ht="15.75" thickBot="1" x14ac:dyDescent="0.3">
      <c r="A28" s="27" t="s">
        <v>160</v>
      </c>
      <c r="B28" s="27" t="s">
        <v>161</v>
      </c>
      <c r="C28" s="28">
        <v>11172</v>
      </c>
      <c r="D28" s="28">
        <v>11172</v>
      </c>
    </row>
    <row r="29" spans="1:4" ht="15.75" thickBot="1" x14ac:dyDescent="0.3">
      <c r="A29" s="27" t="s">
        <v>85</v>
      </c>
      <c r="B29" s="27" t="s">
        <v>162</v>
      </c>
      <c r="C29" s="28"/>
      <c r="D29" s="28"/>
    </row>
    <row r="30" spans="1:4" ht="15.75" thickBot="1" x14ac:dyDescent="0.3">
      <c r="A30" s="27" t="s">
        <v>87</v>
      </c>
      <c r="B30" s="27" t="s">
        <v>163</v>
      </c>
      <c r="C30" s="28">
        <v>2018</v>
      </c>
      <c r="D30" s="28"/>
    </row>
    <row r="31" spans="1:4" ht="15.75" thickBot="1" x14ac:dyDescent="0.3">
      <c r="A31" s="27"/>
      <c r="B31" s="27" t="s">
        <v>164</v>
      </c>
      <c r="C31" s="28"/>
      <c r="D31" s="28"/>
    </row>
    <row r="32" spans="1:4" ht="15.75" thickBot="1" x14ac:dyDescent="0.3">
      <c r="A32" s="27"/>
      <c r="B32" s="27" t="s">
        <v>165</v>
      </c>
      <c r="C32" s="28">
        <v>604</v>
      </c>
      <c r="D32" s="28">
        <v>2018</v>
      </c>
    </row>
    <row r="33" spans="1:4" ht="15.75" thickBot="1" x14ac:dyDescent="0.3">
      <c r="A33" s="27" t="s">
        <v>91</v>
      </c>
      <c r="B33" s="27" t="s">
        <v>166</v>
      </c>
      <c r="C33" s="28"/>
      <c r="D33" s="28"/>
    </row>
    <row r="34" spans="1:4" ht="15.75" thickBot="1" x14ac:dyDescent="0.3">
      <c r="A34" s="27"/>
      <c r="B34" s="27" t="s">
        <v>167</v>
      </c>
      <c r="C34" s="28"/>
      <c r="D34" s="28"/>
    </row>
    <row r="35" spans="1:4" ht="15.75" thickBot="1" x14ac:dyDescent="0.3">
      <c r="A35" s="27" t="s">
        <v>94</v>
      </c>
      <c r="B35" s="27" t="s">
        <v>95</v>
      </c>
      <c r="C35" s="28"/>
      <c r="D35" s="28"/>
    </row>
    <row r="36" spans="1:4" ht="15.75" thickBot="1" x14ac:dyDescent="0.3">
      <c r="A36" s="27" t="s">
        <v>96</v>
      </c>
      <c r="B36" s="27" t="s">
        <v>97</v>
      </c>
      <c r="C36" s="28"/>
      <c r="D36" s="28"/>
    </row>
    <row r="37" spans="1:4" ht="15.75" thickBot="1" x14ac:dyDescent="0.3">
      <c r="A37" s="26" t="s">
        <v>146</v>
      </c>
      <c r="B37" s="26" t="s">
        <v>168</v>
      </c>
      <c r="C37" s="23">
        <f>SUM(C38:C39,C44:C48)</f>
        <v>7</v>
      </c>
      <c r="D37" s="23">
        <f>SUM(D38:D39,D44:D48)</f>
        <v>7</v>
      </c>
    </row>
    <row r="38" spans="1:4" ht="15.75" thickBot="1" x14ac:dyDescent="0.3">
      <c r="A38" s="27" t="s">
        <v>102</v>
      </c>
      <c r="B38" s="27" t="s">
        <v>99</v>
      </c>
      <c r="C38" s="28"/>
      <c r="D38" s="28"/>
    </row>
    <row r="39" spans="1:4" ht="15.75" thickBot="1" x14ac:dyDescent="0.3">
      <c r="A39" s="27"/>
      <c r="B39" s="27" t="s">
        <v>104</v>
      </c>
      <c r="C39" s="28">
        <f>SUM(C40:C43)</f>
        <v>7</v>
      </c>
      <c r="D39" s="28">
        <f>SUM(D40:D43)</f>
        <v>7</v>
      </c>
    </row>
    <row r="40" spans="1:4" ht="15.75" thickBot="1" x14ac:dyDescent="0.3">
      <c r="A40" s="27" t="s">
        <v>105</v>
      </c>
      <c r="B40" s="27" t="s">
        <v>169</v>
      </c>
      <c r="C40" s="28"/>
      <c r="D40" s="28"/>
    </row>
    <row r="41" spans="1:4" ht="15.75" thickBot="1" x14ac:dyDescent="0.3">
      <c r="A41" s="27" t="s">
        <v>107</v>
      </c>
      <c r="B41" s="27" t="s">
        <v>170</v>
      </c>
      <c r="C41" s="28"/>
      <c r="D41" s="28"/>
    </row>
    <row r="42" spans="1:4" ht="15.75" thickBot="1" x14ac:dyDescent="0.3">
      <c r="A42" s="27" t="s">
        <v>109</v>
      </c>
      <c r="B42" s="27" t="s">
        <v>171</v>
      </c>
      <c r="C42" s="28">
        <v>7</v>
      </c>
      <c r="D42" s="28">
        <v>7</v>
      </c>
    </row>
    <row r="43" spans="1:4" ht="18" customHeight="1" thickBot="1" x14ac:dyDescent="0.3">
      <c r="A43" s="27" t="s">
        <v>111</v>
      </c>
      <c r="B43" s="27" t="s">
        <v>172</v>
      </c>
      <c r="C43" s="28"/>
      <c r="D43" s="28"/>
    </row>
    <row r="44" spans="1:4" ht="15.75" thickBot="1" x14ac:dyDescent="0.3">
      <c r="A44" s="27" t="s">
        <v>113</v>
      </c>
      <c r="B44" s="27" t="s">
        <v>114</v>
      </c>
      <c r="C44" s="28"/>
      <c r="D44" s="28"/>
    </row>
    <row r="45" spans="1:4" ht="15.75" thickBot="1" x14ac:dyDescent="0.3">
      <c r="A45" s="27" t="s">
        <v>115</v>
      </c>
      <c r="B45" s="27" t="s">
        <v>116</v>
      </c>
      <c r="C45" s="28"/>
      <c r="D45" s="28"/>
    </row>
    <row r="46" spans="1:4" ht="15.75" thickBot="1" x14ac:dyDescent="0.3">
      <c r="A46" s="27" t="s">
        <v>117</v>
      </c>
      <c r="B46" s="27" t="s">
        <v>118</v>
      </c>
      <c r="C46" s="28"/>
      <c r="D46" s="28"/>
    </row>
    <row r="47" spans="1:4" ht="15.75" thickBot="1" x14ac:dyDescent="0.3">
      <c r="A47" s="27" t="s">
        <v>173</v>
      </c>
      <c r="B47" s="27" t="s">
        <v>120</v>
      </c>
      <c r="C47" s="28"/>
      <c r="D47" s="28"/>
    </row>
    <row r="48" spans="1:4" ht="15.75" thickBot="1" x14ac:dyDescent="0.3">
      <c r="A48" s="27" t="s">
        <v>174</v>
      </c>
      <c r="B48" s="27" t="s">
        <v>122</v>
      </c>
      <c r="C48" s="28"/>
      <c r="D48" s="28"/>
    </row>
    <row r="49" spans="1:4" ht="15.75" thickBot="1" x14ac:dyDescent="0.3">
      <c r="A49" s="26" t="s">
        <v>146</v>
      </c>
      <c r="B49" s="26" t="s">
        <v>175</v>
      </c>
      <c r="C49" s="23">
        <f>SUM(C50:C52,C57:C58,C61:C62)</f>
        <v>7183</v>
      </c>
      <c r="D49" s="23">
        <f>SUM(D50:D52,D57:D58,D61:D62)</f>
        <v>6753</v>
      </c>
    </row>
    <row r="50" spans="1:4" ht="15.75" thickBot="1" x14ac:dyDescent="0.3">
      <c r="A50" s="27" t="s">
        <v>124</v>
      </c>
      <c r="B50" s="27" t="s">
        <v>125</v>
      </c>
      <c r="C50" s="28"/>
      <c r="D50" s="28"/>
    </row>
    <row r="51" spans="1:4" ht="15.75" thickBot="1" x14ac:dyDescent="0.3">
      <c r="A51" s="27" t="s">
        <v>127</v>
      </c>
      <c r="B51" s="27" t="s">
        <v>126</v>
      </c>
      <c r="C51" s="28">
        <v>299</v>
      </c>
      <c r="D51" s="28">
        <v>299</v>
      </c>
    </row>
    <row r="52" spans="1:4" ht="15.75" thickBot="1" x14ac:dyDescent="0.3">
      <c r="A52" s="27"/>
      <c r="B52" s="27" t="s">
        <v>128</v>
      </c>
      <c r="C52" s="28">
        <f>SUM(C53:C56)</f>
        <v>8</v>
      </c>
      <c r="D52" s="28">
        <f>SUM(D53:D56)</f>
        <v>11</v>
      </c>
    </row>
    <row r="53" spans="1:4" ht="15.75" thickBot="1" x14ac:dyDescent="0.3">
      <c r="A53" s="27" t="s">
        <v>129</v>
      </c>
      <c r="B53" s="27" t="s">
        <v>169</v>
      </c>
      <c r="C53" s="28"/>
      <c r="D53" s="28"/>
    </row>
    <row r="54" spans="1:4" ht="15.75" thickBot="1" x14ac:dyDescent="0.3">
      <c r="A54" s="27" t="s">
        <v>130</v>
      </c>
      <c r="B54" s="27" t="s">
        <v>170</v>
      </c>
      <c r="C54" s="28"/>
      <c r="D54" s="28"/>
    </row>
    <row r="55" spans="1:4" ht="15.75" thickBot="1" x14ac:dyDescent="0.3">
      <c r="A55" s="27" t="s">
        <v>131</v>
      </c>
      <c r="B55" s="27" t="s">
        <v>171</v>
      </c>
      <c r="C55" s="28">
        <v>8</v>
      </c>
      <c r="D55" s="28">
        <v>11</v>
      </c>
    </row>
    <row r="56" spans="1:4" ht="42" customHeight="1" thickBot="1" x14ac:dyDescent="0.3">
      <c r="A56" s="27" t="s">
        <v>132</v>
      </c>
      <c r="B56" s="27" t="s">
        <v>176</v>
      </c>
      <c r="C56" s="28"/>
      <c r="D56" s="28"/>
    </row>
    <row r="57" spans="1:4" ht="31.5" customHeight="1" thickBot="1" x14ac:dyDescent="0.3">
      <c r="A57" s="27" t="s">
        <v>134</v>
      </c>
      <c r="B57" s="27" t="s">
        <v>135</v>
      </c>
      <c r="C57" s="28"/>
      <c r="D57" s="28"/>
    </row>
    <row r="58" spans="1:4" ht="15.75" thickBot="1" x14ac:dyDescent="0.3">
      <c r="A58" s="27"/>
      <c r="B58" s="27" t="s">
        <v>136</v>
      </c>
      <c r="C58" s="28">
        <f>SUM(C59:C60)</f>
        <v>4145</v>
      </c>
      <c r="D58" s="28">
        <f>SUM(D59:D60)</f>
        <v>3414</v>
      </c>
    </row>
    <row r="59" spans="1:4" ht="15.75" thickBot="1" x14ac:dyDescent="0.3">
      <c r="A59" s="27" t="s">
        <v>137</v>
      </c>
      <c r="B59" s="27" t="s">
        <v>177</v>
      </c>
      <c r="C59" s="28">
        <v>2926</v>
      </c>
      <c r="D59" s="28">
        <v>1905</v>
      </c>
    </row>
    <row r="60" spans="1:4" ht="15.75" thickBot="1" x14ac:dyDescent="0.3">
      <c r="A60" s="27" t="s">
        <v>139</v>
      </c>
      <c r="B60" s="27" t="s">
        <v>178</v>
      </c>
      <c r="C60" s="28">
        <v>1219</v>
      </c>
      <c r="D60" s="28">
        <v>1509</v>
      </c>
    </row>
    <row r="61" spans="1:4" ht="15.75" thickBot="1" x14ac:dyDescent="0.3">
      <c r="A61" s="27" t="s">
        <v>141</v>
      </c>
      <c r="B61" s="27" t="s">
        <v>142</v>
      </c>
      <c r="C61" s="28">
        <v>2731</v>
      </c>
      <c r="D61" s="28">
        <v>3029</v>
      </c>
    </row>
    <row r="62" spans="1:4" ht="15.75" thickBot="1" x14ac:dyDescent="0.3">
      <c r="A62" s="27" t="s">
        <v>179</v>
      </c>
      <c r="B62" s="27" t="s">
        <v>144</v>
      </c>
      <c r="C62" s="28"/>
      <c r="D62" s="28"/>
    </row>
    <row r="63" spans="1:4" ht="23.25" customHeight="1" thickBot="1" x14ac:dyDescent="0.3">
      <c r="A63" s="33"/>
      <c r="B63" s="33" t="s">
        <v>145</v>
      </c>
      <c r="C63" s="24">
        <f>C24+C37+C49</f>
        <v>22943</v>
      </c>
      <c r="D63" s="24">
        <f>D24+D37+D49</f>
        <v>21909</v>
      </c>
    </row>
    <row r="66" spans="1:1" x14ac:dyDescent="0.25">
      <c r="A66" s="25" t="s">
        <v>184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B4ACC87328F4095024FBACBD3B287" ma:contentTypeVersion="14" ma:contentTypeDescription="Crear nuevo documento." ma:contentTypeScope="" ma:versionID="2a989f3c7db210f421e6cb30efc06c03">
  <xsd:schema xmlns:xsd="http://www.w3.org/2001/XMLSchema" xmlns:xs="http://www.w3.org/2001/XMLSchema" xmlns:p="http://schemas.microsoft.com/office/2006/metadata/properties" xmlns:ns3="01c889c8-c4c2-4f7a-8b86-3a304989bd59" xmlns:ns4="8ffb3fc8-79ff-46ea-a843-bbe424eb24c1" targetNamespace="http://schemas.microsoft.com/office/2006/metadata/properties" ma:root="true" ma:fieldsID="ec336217ed010940a6456aab671e7ab3" ns3:_="" ns4:_="">
    <xsd:import namespace="01c889c8-c4c2-4f7a-8b86-3a304989bd59"/>
    <xsd:import namespace="8ffb3fc8-79ff-46ea-a843-bbe424eb24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889c8-c4c2-4f7a-8b86-3a304989bd5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b3fc8-79ff-46ea-a843-bbe424eb24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c889c8-c4c2-4f7a-8b86-3a304989bd59" xsi:nil="true"/>
  </documentManagement>
</p:properties>
</file>

<file path=customXml/itemProps1.xml><?xml version="1.0" encoding="utf-8"?>
<ds:datastoreItem xmlns:ds="http://schemas.openxmlformats.org/officeDocument/2006/customXml" ds:itemID="{11A47F38-1C4B-45A3-BF25-EB2C40D9E2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C1EB13-2A57-4F57-ADFB-93C00108A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889c8-c4c2-4f7a-8b86-3a304989bd59"/>
    <ds:schemaRef ds:uri="8ffb3fc8-79ff-46ea-a843-bbe424eb2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D85F4-E583-4CBE-B422-990BAE9261E1}">
  <ds:schemaRefs>
    <ds:schemaRef ds:uri="01c889c8-c4c2-4f7a-8b86-3a304989bd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fb3fc8-79ff-46ea-a843-bbe424eb24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AG. CIBERSEGURIDAD</vt:lpstr>
      <vt:lpstr>AG. LOGÍSTICA</vt:lpstr>
      <vt:lpstr>AMAPAD</vt:lpstr>
      <vt:lpstr>AG. ADM.DIGITAL</vt:lpstr>
      <vt:lpstr>ALCALINGUA</vt:lpstr>
      <vt:lpstr>CYII</vt:lpstr>
      <vt:lpstr>CYII, S.A.</vt:lpstr>
      <vt:lpstr>CANAL Extensia</vt:lpstr>
      <vt:lpstr>CANAL Gest. Lanzarote</vt:lpstr>
      <vt:lpstr>CRUSA</vt:lpstr>
      <vt:lpstr>HOSP.FUENLABRADA</vt:lpstr>
      <vt:lpstr>HOSP.ALCORCÓN</vt:lpstr>
      <vt:lpstr>MADRID ACTIVA</vt:lpstr>
      <vt:lpstr>MADRID CULTURA Y TURISMO</vt:lpstr>
      <vt:lpstr>METRO</vt:lpstr>
      <vt:lpstr>PLANIFICA MADRID</vt:lpstr>
      <vt:lpstr>RTVM</vt:lpstr>
      <vt:lpstr>U.C.RADIODIAGNÓSTICO</vt:lpstr>
      <vt:lpstr>UNIVERSITAS XXI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dcterms:created xsi:type="dcterms:W3CDTF">2024-08-05T07:10:03Z</dcterms:created>
  <dcterms:modified xsi:type="dcterms:W3CDTF">2025-06-04T10:36:31Z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0x010100889B4ACC87328F4095024FBACBD3B287</vt:lpwstr>
  </property>
</Properties>
</file>