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Perfiles\lhd4\Desktop\"/>
    </mc:Choice>
  </mc:AlternateContent>
  <bookViews>
    <workbookView xWindow="-15" yWindow="-15" windowWidth="15375" windowHeight="7470" tabRatio="712"/>
  </bookViews>
  <sheets>
    <sheet name="Índice" sheetId="76" r:id="rId1"/>
    <sheet name="Tabla 1" sheetId="1" r:id="rId2"/>
    <sheet name="Tabla 2" sheetId="71" r:id="rId3"/>
    <sheet name="Tabla 3" sheetId="15" r:id="rId4"/>
    <sheet name="Tabla 4 " sheetId="14" r:id="rId5"/>
    <sheet name="Tabla 5" sheetId="13" r:id="rId6"/>
    <sheet name="Tabla 6" sheetId="7" r:id="rId7"/>
    <sheet name="Tabla 7" sheetId="12" r:id="rId8"/>
    <sheet name="Tabla 8" sheetId="32" r:id="rId9"/>
    <sheet name="Tabla 9" sheetId="31" r:id="rId10"/>
    <sheet name="Tabla 10" sheetId="33" r:id="rId11"/>
    <sheet name="Tabla 11" sheetId="29" r:id="rId12"/>
    <sheet name="Tabla 12" sheetId="30" r:id="rId13"/>
    <sheet name="Tabla 13" sheetId="28" r:id="rId14"/>
    <sheet name="Tabla 14" sheetId="43" r:id="rId15"/>
    <sheet name="Tabla 15" sheetId="41" r:id="rId16"/>
    <sheet name="Tabla 16" sheetId="72" r:id="rId17"/>
    <sheet name="Tabla 17" sheetId="77" r:id="rId18"/>
    <sheet name="RESUMEN DATOS" sheetId="75" r:id="rId19"/>
  </sheets>
  <definedNames>
    <definedName name="_xlnm._FilterDatabase" localSheetId="14" hidden="1">'Tabla 14'!$A$7:$G$188</definedName>
    <definedName name="_xlnm._FilterDatabase" localSheetId="15" hidden="1">'Tabla 15'!$A$6:$Q$186</definedName>
    <definedName name="_xlnm.Print_Area" localSheetId="18">'RESUMEN DATOS'!$B$2:$C$33</definedName>
    <definedName name="_xlnm.Print_Area" localSheetId="11">'Tabla 11'!$B$1:$J$29</definedName>
    <definedName name="_xlnm.Print_Area" localSheetId="13">'Tabla 13'!$B$1:$L$28</definedName>
    <definedName name="_xlnm.Print_Area" localSheetId="14">'Tabla 14'!$A$1:$G$198</definedName>
    <definedName name="_xlnm.Print_Area" localSheetId="15">'Tabla 15'!$A:$Q</definedName>
    <definedName name="_xlnm.Print_Area" localSheetId="16">'Tabla 16'!$A$2:$K$199</definedName>
    <definedName name="_xlnm.Print_Area" localSheetId="17">'Tabla 17'!$A$2:$K$41</definedName>
    <definedName name="_xlnm.Print_Area" localSheetId="2">'Tabla 2'!$B$2:$K$33</definedName>
    <definedName name="_xlnm.Print_Area" localSheetId="4">'Tabla 4 '!$A$1:$L$30</definedName>
    <definedName name="_xlnm.Print_Area" localSheetId="5">'Tabla 5'!$B$1:$K$22</definedName>
    <definedName name="_xlnm.Print_Area" localSheetId="6">'Tabla 6'!$B$1:$N$29</definedName>
    <definedName name="_xlnm.Print_Area" localSheetId="8">'Tabla 8'!$A$1:$K$20</definedName>
    <definedName name="_xlnm.Print_Area" localSheetId="9">'Tabla 9'!$B$1:$J$24</definedName>
    <definedName name="_xlnm.Print_Titles" localSheetId="1">'Tabla 1'!$1:$1</definedName>
    <definedName name="_xlnm.Print_Titles" localSheetId="14">'Tabla 14'!$7:$7</definedName>
    <definedName name="_xlnm.Print_Titles" localSheetId="15">'Tabla 15'!$6:$6</definedName>
    <definedName name="_xlnm.Print_Titles" localSheetId="16">'Tabla 16'!$6:$7</definedName>
    <definedName name="_xlnm.Print_Titles" localSheetId="17">'Tabla 17'!$6:$7</definedName>
  </definedNames>
  <calcPr calcId="152511"/>
</workbook>
</file>

<file path=xl/calcChain.xml><?xml version="1.0" encoding="utf-8"?>
<calcChain xmlns="http://schemas.openxmlformats.org/spreadsheetml/2006/main">
  <c r="C15" i="14" l="1"/>
  <c r="D14" i="12" l="1"/>
  <c r="C15" i="12"/>
  <c r="I14" i="14"/>
  <c r="I15" i="14" s="1"/>
  <c r="C24" i="75" l="1"/>
  <c r="C22" i="75"/>
  <c r="C20" i="75"/>
  <c r="C18" i="75"/>
  <c r="C17" i="75"/>
  <c r="C16" i="75"/>
  <c r="W9" i="77"/>
  <c r="W10" i="77"/>
  <c r="W11" i="77"/>
  <c r="W12" i="77"/>
  <c r="W13" i="77"/>
  <c r="W14" i="77"/>
  <c r="W15" i="77"/>
  <c r="W16" i="77"/>
  <c r="W17" i="77"/>
  <c r="W18" i="77"/>
  <c r="W19" i="77"/>
  <c r="W20" i="77"/>
  <c r="W21" i="77"/>
  <c r="W22" i="77"/>
  <c r="W23" i="77"/>
  <c r="W24" i="77"/>
  <c r="W25" i="77"/>
  <c r="W26" i="77"/>
  <c r="W27" i="77"/>
  <c r="W28" i="77"/>
  <c r="W29" i="77"/>
  <c r="W30" i="77"/>
  <c r="W8" i="77"/>
  <c r="E30" i="77"/>
  <c r="F30" i="77"/>
  <c r="G30" i="77" s="1"/>
  <c r="G8" i="77"/>
  <c r="G9" i="77"/>
  <c r="G10" i="77"/>
  <c r="G11" i="77"/>
  <c r="G12" i="77"/>
  <c r="G13" i="77"/>
  <c r="G14" i="77"/>
  <c r="G15" i="77"/>
  <c r="G16" i="77"/>
  <c r="G17" i="77"/>
  <c r="G18" i="77"/>
  <c r="G19" i="77"/>
  <c r="G20" i="77"/>
  <c r="G21" i="77"/>
  <c r="G22" i="77"/>
  <c r="G23" i="77"/>
  <c r="G24" i="77"/>
  <c r="G25" i="77"/>
  <c r="G26" i="77"/>
  <c r="G27" i="77"/>
  <c r="G28" i="77"/>
  <c r="G29" i="77"/>
  <c r="F9" i="77"/>
  <c r="F10" i="77"/>
  <c r="F11" i="77"/>
  <c r="F12" i="77"/>
  <c r="F13" i="77"/>
  <c r="F14" i="77"/>
  <c r="F15" i="77"/>
  <c r="F16" i="77"/>
  <c r="F17" i="77"/>
  <c r="F18" i="77"/>
  <c r="F19" i="77"/>
  <c r="F20" i="77"/>
  <c r="F21" i="77"/>
  <c r="F22" i="77"/>
  <c r="F23" i="77"/>
  <c r="F24" i="77"/>
  <c r="F25" i="77"/>
  <c r="F26" i="77"/>
  <c r="F27" i="77"/>
  <c r="F28" i="77"/>
  <c r="F29" i="77"/>
  <c r="E9" i="77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F8" i="77"/>
  <c r="E8" i="77"/>
  <c r="T30" i="77"/>
  <c r="U30" i="77"/>
  <c r="V30" i="77" s="1"/>
  <c r="V8" i="77"/>
  <c r="V9" i="77"/>
  <c r="V10" i="77"/>
  <c r="V11" i="77"/>
  <c r="V12" i="77"/>
  <c r="V13" i="77"/>
  <c r="V14" i="77"/>
  <c r="V15" i="77"/>
  <c r="V16" i="77"/>
  <c r="V17" i="77"/>
  <c r="V18" i="77"/>
  <c r="V19" i="77"/>
  <c r="V20" i="77"/>
  <c r="V21" i="77"/>
  <c r="V22" i="77"/>
  <c r="V23" i="77"/>
  <c r="V24" i="77"/>
  <c r="V25" i="77"/>
  <c r="V26" i="77"/>
  <c r="V27" i="77"/>
  <c r="V28" i="77"/>
  <c r="V29" i="77"/>
  <c r="Q30" i="77"/>
  <c r="R30" i="77"/>
  <c r="S30" i="77" s="1"/>
  <c r="S8" i="77"/>
  <c r="S9" i="77"/>
  <c r="S10" i="77"/>
  <c r="S11" i="77"/>
  <c r="S12" i="77"/>
  <c r="S13" i="77"/>
  <c r="S14" i="77"/>
  <c r="S15" i="77"/>
  <c r="S16" i="77"/>
  <c r="S17" i="77"/>
  <c r="S18" i="77"/>
  <c r="S19" i="77"/>
  <c r="S20" i="77"/>
  <c r="S21" i="77"/>
  <c r="S22" i="77"/>
  <c r="S23" i="77"/>
  <c r="S24" i="77"/>
  <c r="S25" i="77"/>
  <c r="S26" i="77"/>
  <c r="S27" i="77"/>
  <c r="S28" i="77"/>
  <c r="S29" i="77"/>
  <c r="N30" i="77"/>
  <c r="O30" i="77"/>
  <c r="P30" i="77" s="1"/>
  <c r="P8" i="77"/>
  <c r="P9" i="77"/>
  <c r="P10" i="77"/>
  <c r="P11" i="77"/>
  <c r="P12" i="77"/>
  <c r="P13" i="77"/>
  <c r="P14" i="77"/>
  <c r="P15" i="77"/>
  <c r="P16" i="77"/>
  <c r="P17" i="77"/>
  <c r="P18" i="77"/>
  <c r="P19" i="77"/>
  <c r="P20" i="77"/>
  <c r="P21" i="77"/>
  <c r="P22" i="77"/>
  <c r="P23" i="77"/>
  <c r="P24" i="77"/>
  <c r="P25" i="77"/>
  <c r="P26" i="77"/>
  <c r="P27" i="77"/>
  <c r="P28" i="77"/>
  <c r="P29" i="77"/>
  <c r="H30" i="77"/>
  <c r="I30" i="77"/>
  <c r="J8" i="77"/>
  <c r="J9" i="77"/>
  <c r="J10" i="77"/>
  <c r="J11" i="77"/>
  <c r="J12" i="77"/>
  <c r="J13" i="77"/>
  <c r="J14" i="77"/>
  <c r="J15" i="77"/>
  <c r="J16" i="77"/>
  <c r="J17" i="77"/>
  <c r="J18" i="77"/>
  <c r="J19" i="77"/>
  <c r="J20" i="77"/>
  <c r="J21" i="77"/>
  <c r="J22" i="77"/>
  <c r="J23" i="77"/>
  <c r="J24" i="77"/>
  <c r="J25" i="77"/>
  <c r="J26" i="77"/>
  <c r="J27" i="77"/>
  <c r="J28" i="77"/>
  <c r="J29" i="77"/>
  <c r="J30" i="77"/>
  <c r="K30" i="77"/>
  <c r="L30" i="77"/>
  <c r="M8" i="77"/>
  <c r="M9" i="77"/>
  <c r="M10" i="77"/>
  <c r="M11" i="77"/>
  <c r="M12" i="77"/>
  <c r="M13" i="77"/>
  <c r="M14" i="77"/>
  <c r="M15" i="77"/>
  <c r="M16" i="77"/>
  <c r="M17" i="77"/>
  <c r="M18" i="77"/>
  <c r="M19" i="77"/>
  <c r="M20" i="77"/>
  <c r="M21" i="77"/>
  <c r="M22" i="77"/>
  <c r="M23" i="77"/>
  <c r="M24" i="77"/>
  <c r="M25" i="77"/>
  <c r="M26" i="77"/>
  <c r="M27" i="77"/>
  <c r="M28" i="77"/>
  <c r="M29" i="77"/>
  <c r="M30" i="77"/>
  <c r="B30" i="77"/>
  <c r="C30" i="77"/>
  <c r="D8" i="77"/>
  <c r="D9" i="77"/>
  <c r="D10" i="77"/>
  <c r="D11" i="77"/>
  <c r="D12" i="77"/>
  <c r="D13" i="77"/>
  <c r="D14" i="77"/>
  <c r="D15" i="77"/>
  <c r="D16" i="77"/>
  <c r="D17" i="77"/>
  <c r="D18" i="77"/>
  <c r="D19" i="77"/>
  <c r="D20" i="77"/>
  <c r="D21" i="77"/>
  <c r="D22" i="77"/>
  <c r="D23" i="77"/>
  <c r="D24" i="77"/>
  <c r="D25" i="77"/>
  <c r="D26" i="77"/>
  <c r="D27" i="77"/>
  <c r="D28" i="77"/>
  <c r="D29" i="77"/>
  <c r="D30" i="77"/>
  <c r="W9" i="72"/>
  <c r="W10" i="72"/>
  <c r="W11" i="72"/>
  <c r="W12" i="72"/>
  <c r="W13" i="72"/>
  <c r="W14" i="72"/>
  <c r="W15" i="72"/>
  <c r="W16" i="72"/>
  <c r="W17" i="72"/>
  <c r="W18" i="72"/>
  <c r="W19" i="72"/>
  <c r="W20" i="72"/>
  <c r="W21" i="72"/>
  <c r="W22" i="72"/>
  <c r="W23" i="72"/>
  <c r="W24" i="72"/>
  <c r="W25" i="72"/>
  <c r="W26" i="72"/>
  <c r="W27" i="72"/>
  <c r="W28" i="72"/>
  <c r="W29" i="72"/>
  <c r="W30" i="72"/>
  <c r="W31" i="72"/>
  <c r="W32" i="72"/>
  <c r="W33" i="72"/>
  <c r="W34" i="72"/>
  <c r="W35" i="72"/>
  <c r="W36" i="72"/>
  <c r="W37" i="72"/>
  <c r="W38" i="72"/>
  <c r="W39" i="72"/>
  <c r="W40" i="72"/>
  <c r="W41" i="72"/>
  <c r="W42" i="72"/>
  <c r="W43" i="72"/>
  <c r="W44" i="72"/>
  <c r="W45" i="72"/>
  <c r="W46" i="72"/>
  <c r="W47" i="72"/>
  <c r="W48" i="72"/>
  <c r="W49" i="72"/>
  <c r="W50" i="72"/>
  <c r="W51" i="72"/>
  <c r="W52" i="72"/>
  <c r="W53" i="72"/>
  <c r="W54" i="72"/>
  <c r="W55" i="72"/>
  <c r="W56" i="72"/>
  <c r="W57" i="72"/>
  <c r="W58" i="72"/>
  <c r="W59" i="72"/>
  <c r="W60" i="72"/>
  <c r="W61" i="72"/>
  <c r="W62" i="72"/>
  <c r="W63" i="72"/>
  <c r="W64" i="72"/>
  <c r="W65" i="72"/>
  <c r="W66" i="72"/>
  <c r="W67" i="72"/>
  <c r="W68" i="72"/>
  <c r="W69" i="72"/>
  <c r="W70" i="72"/>
  <c r="W71" i="72"/>
  <c r="W72" i="72"/>
  <c r="W73" i="72"/>
  <c r="W74" i="72"/>
  <c r="W75" i="72"/>
  <c r="W76" i="72"/>
  <c r="W77" i="72"/>
  <c r="W78" i="72"/>
  <c r="W79" i="72"/>
  <c r="W80" i="72"/>
  <c r="W81" i="72"/>
  <c r="W82" i="72"/>
  <c r="W83" i="72"/>
  <c r="W84" i="72"/>
  <c r="W85" i="72"/>
  <c r="W86" i="72"/>
  <c r="W87" i="72"/>
  <c r="W88" i="72"/>
  <c r="W89" i="72"/>
  <c r="W90" i="72"/>
  <c r="W91" i="72"/>
  <c r="W92" i="72"/>
  <c r="W93" i="72"/>
  <c r="W94" i="72"/>
  <c r="W95" i="72"/>
  <c r="W96" i="72"/>
  <c r="W97" i="72"/>
  <c r="W98" i="72"/>
  <c r="W99" i="72"/>
  <c r="W100" i="72"/>
  <c r="W101" i="72"/>
  <c r="W102" i="72"/>
  <c r="W103" i="72"/>
  <c r="W104" i="72"/>
  <c r="W105" i="72"/>
  <c r="W106" i="72"/>
  <c r="W107" i="72"/>
  <c r="W108" i="72"/>
  <c r="W109" i="72"/>
  <c r="W110" i="72"/>
  <c r="W111" i="72"/>
  <c r="W112" i="72"/>
  <c r="W113" i="72"/>
  <c r="W114" i="72"/>
  <c r="W115" i="72"/>
  <c r="W116" i="72"/>
  <c r="W117" i="72"/>
  <c r="W118" i="72"/>
  <c r="W119" i="72"/>
  <c r="W120" i="72"/>
  <c r="W121" i="72"/>
  <c r="W122" i="72"/>
  <c r="W123" i="72"/>
  <c r="W124" i="72"/>
  <c r="W125" i="72"/>
  <c r="W126" i="72"/>
  <c r="W127" i="72"/>
  <c r="W128" i="72"/>
  <c r="W129" i="72"/>
  <c r="W130" i="72"/>
  <c r="W131" i="72"/>
  <c r="W132" i="72"/>
  <c r="W133" i="72"/>
  <c r="W134" i="72"/>
  <c r="W135" i="72"/>
  <c r="W136" i="72"/>
  <c r="W137" i="72"/>
  <c r="W138" i="72"/>
  <c r="W139" i="72"/>
  <c r="W140" i="72"/>
  <c r="W141" i="72"/>
  <c r="W142" i="72"/>
  <c r="W143" i="72"/>
  <c r="W144" i="72"/>
  <c r="W145" i="72"/>
  <c r="W146" i="72"/>
  <c r="W147" i="72"/>
  <c r="W148" i="72"/>
  <c r="W149" i="72"/>
  <c r="W150" i="72"/>
  <c r="W151" i="72"/>
  <c r="W152" i="72"/>
  <c r="W153" i="72"/>
  <c r="W154" i="72"/>
  <c r="W155" i="72"/>
  <c r="W156" i="72"/>
  <c r="W157" i="72"/>
  <c r="W158" i="72"/>
  <c r="W159" i="72"/>
  <c r="W160" i="72"/>
  <c r="W161" i="72"/>
  <c r="W162" i="72"/>
  <c r="W163" i="72"/>
  <c r="W164" i="72"/>
  <c r="W165" i="72"/>
  <c r="W166" i="72"/>
  <c r="W167" i="72"/>
  <c r="W168" i="72"/>
  <c r="W169" i="72"/>
  <c r="W170" i="72"/>
  <c r="W171" i="72"/>
  <c r="W172" i="72"/>
  <c r="W173" i="72"/>
  <c r="W174" i="72"/>
  <c r="W175" i="72"/>
  <c r="W176" i="72"/>
  <c r="W177" i="72"/>
  <c r="W178" i="72"/>
  <c r="W179" i="72"/>
  <c r="W180" i="72"/>
  <c r="W181" i="72"/>
  <c r="W182" i="72"/>
  <c r="W183" i="72"/>
  <c r="W184" i="72"/>
  <c r="W185" i="72"/>
  <c r="W186" i="72"/>
  <c r="W187" i="72"/>
  <c r="W188" i="72"/>
  <c r="W8" i="72"/>
  <c r="T188" i="72"/>
  <c r="U188" i="72"/>
  <c r="V8" i="72"/>
  <c r="V9" i="72"/>
  <c r="V10" i="72"/>
  <c r="V11" i="72"/>
  <c r="V12" i="72"/>
  <c r="V13" i="72"/>
  <c r="V14" i="72"/>
  <c r="V15" i="72"/>
  <c r="V16" i="72"/>
  <c r="V17" i="72"/>
  <c r="V18" i="72"/>
  <c r="V19" i="72"/>
  <c r="V20" i="72"/>
  <c r="V21" i="72"/>
  <c r="V22" i="72"/>
  <c r="V23" i="72"/>
  <c r="V24" i="72"/>
  <c r="V25" i="72"/>
  <c r="V26" i="72"/>
  <c r="V27" i="72"/>
  <c r="V28" i="72"/>
  <c r="V29" i="72"/>
  <c r="V30" i="72"/>
  <c r="V31" i="72"/>
  <c r="V32" i="72"/>
  <c r="V33" i="72"/>
  <c r="V34" i="72"/>
  <c r="V35" i="72"/>
  <c r="V36" i="72"/>
  <c r="V37" i="72"/>
  <c r="V38" i="72"/>
  <c r="V39" i="72"/>
  <c r="V40" i="72"/>
  <c r="V41" i="72"/>
  <c r="V42" i="72"/>
  <c r="V43" i="72"/>
  <c r="V44" i="72"/>
  <c r="V45" i="72"/>
  <c r="V46" i="72"/>
  <c r="V47" i="72"/>
  <c r="V48" i="72"/>
  <c r="V49" i="72"/>
  <c r="V50" i="72"/>
  <c r="V51" i="72"/>
  <c r="V52" i="72"/>
  <c r="V53" i="72"/>
  <c r="V54" i="72"/>
  <c r="V55" i="72"/>
  <c r="V56" i="72"/>
  <c r="V57" i="72"/>
  <c r="V58" i="72"/>
  <c r="V59" i="72"/>
  <c r="V60" i="72"/>
  <c r="V61" i="72"/>
  <c r="V62" i="72"/>
  <c r="V63" i="72"/>
  <c r="V64" i="72"/>
  <c r="V65" i="72"/>
  <c r="V66" i="72"/>
  <c r="V67" i="72"/>
  <c r="V68" i="72"/>
  <c r="V69" i="72"/>
  <c r="V70" i="72"/>
  <c r="V71" i="72"/>
  <c r="V72" i="72"/>
  <c r="V73" i="72"/>
  <c r="V74" i="72"/>
  <c r="V75" i="72"/>
  <c r="V76" i="72"/>
  <c r="V77" i="72"/>
  <c r="V78" i="72"/>
  <c r="V79" i="72"/>
  <c r="V80" i="72"/>
  <c r="V81" i="72"/>
  <c r="V82" i="72"/>
  <c r="V83" i="72"/>
  <c r="V84" i="72"/>
  <c r="V85" i="72"/>
  <c r="V86" i="72"/>
  <c r="V87" i="72"/>
  <c r="V88" i="72"/>
  <c r="V89" i="72"/>
  <c r="V90" i="72"/>
  <c r="V91" i="72"/>
  <c r="V92" i="72"/>
  <c r="V93" i="72"/>
  <c r="V94" i="72"/>
  <c r="V95" i="72"/>
  <c r="V96" i="72"/>
  <c r="V97" i="72"/>
  <c r="V98" i="72"/>
  <c r="V99" i="72"/>
  <c r="V100" i="72"/>
  <c r="V101" i="72"/>
  <c r="V102" i="72"/>
  <c r="V103" i="72"/>
  <c r="V104" i="72"/>
  <c r="V105" i="72"/>
  <c r="V106" i="72"/>
  <c r="V107" i="72"/>
  <c r="V108" i="72"/>
  <c r="V109" i="72"/>
  <c r="V110" i="72"/>
  <c r="V111" i="72"/>
  <c r="V112" i="72"/>
  <c r="V113" i="72"/>
  <c r="V114" i="72"/>
  <c r="V115" i="72"/>
  <c r="V116" i="72"/>
  <c r="V117" i="72"/>
  <c r="V118" i="72"/>
  <c r="V119" i="72"/>
  <c r="V120" i="72"/>
  <c r="V121" i="72"/>
  <c r="V122" i="72"/>
  <c r="V123" i="72"/>
  <c r="V124" i="72"/>
  <c r="V125" i="72"/>
  <c r="V126" i="72"/>
  <c r="V127" i="72"/>
  <c r="V128" i="72"/>
  <c r="V129" i="72"/>
  <c r="V130" i="72"/>
  <c r="V131" i="72"/>
  <c r="V132" i="72"/>
  <c r="V133" i="72"/>
  <c r="V134" i="72"/>
  <c r="V135" i="72"/>
  <c r="V136" i="72"/>
  <c r="V137" i="72"/>
  <c r="V138" i="72"/>
  <c r="V139" i="72"/>
  <c r="V140" i="72"/>
  <c r="V141" i="72"/>
  <c r="V142" i="72"/>
  <c r="V143" i="72"/>
  <c r="V144" i="72"/>
  <c r="V145" i="72"/>
  <c r="V146" i="72"/>
  <c r="V147" i="72"/>
  <c r="V148" i="72"/>
  <c r="V149" i="72"/>
  <c r="V150" i="72"/>
  <c r="V151" i="72"/>
  <c r="V152" i="72"/>
  <c r="V153" i="72"/>
  <c r="V154" i="72"/>
  <c r="V155" i="72"/>
  <c r="V156" i="72"/>
  <c r="V157" i="72"/>
  <c r="V158" i="72"/>
  <c r="V159" i="72"/>
  <c r="V160" i="72"/>
  <c r="V161" i="72"/>
  <c r="V162" i="72"/>
  <c r="V163" i="72"/>
  <c r="V164" i="72"/>
  <c r="V165" i="72"/>
  <c r="V166" i="72"/>
  <c r="V167" i="72"/>
  <c r="V168" i="72"/>
  <c r="V169" i="72"/>
  <c r="V170" i="72"/>
  <c r="V171" i="72"/>
  <c r="V172" i="72"/>
  <c r="V173" i="72"/>
  <c r="V174" i="72"/>
  <c r="V175" i="72"/>
  <c r="V176" i="72"/>
  <c r="V177" i="72"/>
  <c r="V178" i="72"/>
  <c r="V179" i="72"/>
  <c r="V180" i="72"/>
  <c r="V181" i="72"/>
  <c r="V182" i="72"/>
  <c r="V183" i="72"/>
  <c r="V184" i="72"/>
  <c r="V185" i="72"/>
  <c r="V186" i="72"/>
  <c r="V187" i="72"/>
  <c r="V188" i="72"/>
  <c r="Q188" i="72"/>
  <c r="R188" i="72"/>
  <c r="S8" i="72"/>
  <c r="S9" i="72"/>
  <c r="S10" i="72"/>
  <c r="S11" i="72"/>
  <c r="S12" i="72"/>
  <c r="S13" i="72"/>
  <c r="S14" i="72"/>
  <c r="S15" i="72"/>
  <c r="S16" i="72"/>
  <c r="S17" i="72"/>
  <c r="S18" i="72"/>
  <c r="S19" i="72"/>
  <c r="S20" i="72"/>
  <c r="S21" i="72"/>
  <c r="S22" i="72"/>
  <c r="S23" i="72"/>
  <c r="S24" i="72"/>
  <c r="S25" i="72"/>
  <c r="S26" i="72"/>
  <c r="S27" i="72"/>
  <c r="S28" i="72"/>
  <c r="S29" i="72"/>
  <c r="S30" i="72"/>
  <c r="S31" i="72"/>
  <c r="S32" i="72"/>
  <c r="S33" i="72"/>
  <c r="S34" i="72"/>
  <c r="S35" i="72"/>
  <c r="S36" i="72"/>
  <c r="S37" i="72"/>
  <c r="S38" i="72"/>
  <c r="S39" i="72"/>
  <c r="S40" i="72"/>
  <c r="S41" i="72"/>
  <c r="S42" i="72"/>
  <c r="S43" i="72"/>
  <c r="S44" i="72"/>
  <c r="S45" i="72"/>
  <c r="S46" i="72"/>
  <c r="S47" i="72"/>
  <c r="S48" i="72"/>
  <c r="S49" i="72"/>
  <c r="S50" i="72"/>
  <c r="S51" i="72"/>
  <c r="S52" i="72"/>
  <c r="S53" i="72"/>
  <c r="S54" i="72"/>
  <c r="S55" i="72"/>
  <c r="S56" i="72"/>
  <c r="S57" i="72"/>
  <c r="S58" i="72"/>
  <c r="S59" i="72"/>
  <c r="S60" i="72"/>
  <c r="S61" i="72"/>
  <c r="S62" i="72"/>
  <c r="S63" i="72"/>
  <c r="S64" i="72"/>
  <c r="S65" i="72"/>
  <c r="S66" i="72"/>
  <c r="S67" i="72"/>
  <c r="S68" i="72"/>
  <c r="S69" i="72"/>
  <c r="S70" i="72"/>
  <c r="S71" i="72"/>
  <c r="S72" i="72"/>
  <c r="S73" i="72"/>
  <c r="S74" i="72"/>
  <c r="S75" i="72"/>
  <c r="S76" i="72"/>
  <c r="S77" i="72"/>
  <c r="S78" i="72"/>
  <c r="S79" i="72"/>
  <c r="S80" i="72"/>
  <c r="S81" i="72"/>
  <c r="S82" i="72"/>
  <c r="S83" i="72"/>
  <c r="S84" i="72"/>
  <c r="S85" i="72"/>
  <c r="S86" i="72"/>
  <c r="S87" i="72"/>
  <c r="S88" i="72"/>
  <c r="S89" i="72"/>
  <c r="S90" i="72"/>
  <c r="S91" i="72"/>
  <c r="S92" i="72"/>
  <c r="S93" i="72"/>
  <c r="S94" i="72"/>
  <c r="S95" i="72"/>
  <c r="S96" i="72"/>
  <c r="S97" i="72"/>
  <c r="S98" i="72"/>
  <c r="S99" i="72"/>
  <c r="S100" i="72"/>
  <c r="S101" i="72"/>
  <c r="S102" i="72"/>
  <c r="S103" i="72"/>
  <c r="S104" i="72"/>
  <c r="S105" i="72"/>
  <c r="S106" i="72"/>
  <c r="S107" i="72"/>
  <c r="S108" i="72"/>
  <c r="S109" i="72"/>
  <c r="S110" i="72"/>
  <c r="S111" i="72"/>
  <c r="S112" i="72"/>
  <c r="S113" i="72"/>
  <c r="S114" i="72"/>
  <c r="S115" i="72"/>
  <c r="S116" i="72"/>
  <c r="S117" i="72"/>
  <c r="S118" i="72"/>
  <c r="S119" i="72"/>
  <c r="S120" i="72"/>
  <c r="S121" i="72"/>
  <c r="S122" i="72"/>
  <c r="S123" i="72"/>
  <c r="S124" i="72"/>
  <c r="S125" i="72"/>
  <c r="S126" i="72"/>
  <c r="S127" i="72"/>
  <c r="S128" i="72"/>
  <c r="S129" i="72"/>
  <c r="S130" i="72"/>
  <c r="S131" i="72"/>
  <c r="S132" i="72"/>
  <c r="S133" i="72"/>
  <c r="S134" i="72"/>
  <c r="S135" i="72"/>
  <c r="S136" i="72"/>
  <c r="S137" i="72"/>
  <c r="S138" i="72"/>
  <c r="S139" i="72"/>
  <c r="S140" i="72"/>
  <c r="S141" i="72"/>
  <c r="S142" i="72"/>
  <c r="S143" i="72"/>
  <c r="S144" i="72"/>
  <c r="S145" i="72"/>
  <c r="S146" i="72"/>
  <c r="S147" i="72"/>
  <c r="S148" i="72"/>
  <c r="S149" i="72"/>
  <c r="S150" i="72"/>
  <c r="S151" i="72"/>
  <c r="S152" i="72"/>
  <c r="S153" i="72"/>
  <c r="S154" i="72"/>
  <c r="S155" i="72"/>
  <c r="S156" i="72"/>
  <c r="S157" i="72"/>
  <c r="S158" i="72"/>
  <c r="S159" i="72"/>
  <c r="S160" i="72"/>
  <c r="S161" i="72"/>
  <c r="S162" i="72"/>
  <c r="S163" i="72"/>
  <c r="S164" i="72"/>
  <c r="S165" i="72"/>
  <c r="S166" i="72"/>
  <c r="S167" i="72"/>
  <c r="S168" i="72"/>
  <c r="S169" i="72"/>
  <c r="S170" i="72"/>
  <c r="S171" i="72"/>
  <c r="S172" i="72"/>
  <c r="S173" i="72"/>
  <c r="S174" i="72"/>
  <c r="S175" i="72"/>
  <c r="S176" i="72"/>
  <c r="S177" i="72"/>
  <c r="S178" i="72"/>
  <c r="S179" i="72"/>
  <c r="S180" i="72"/>
  <c r="S181" i="72"/>
  <c r="S182" i="72"/>
  <c r="S183" i="72"/>
  <c r="S184" i="72"/>
  <c r="S185" i="72"/>
  <c r="S186" i="72"/>
  <c r="S187" i="72"/>
  <c r="S188" i="72"/>
  <c r="N188" i="72"/>
  <c r="P188" i="72" s="1"/>
  <c r="O188" i="72"/>
  <c r="P8" i="72"/>
  <c r="P9" i="72"/>
  <c r="P10" i="72"/>
  <c r="P11" i="72"/>
  <c r="P12" i="72"/>
  <c r="P13" i="72"/>
  <c r="P14" i="72"/>
  <c r="P15" i="72"/>
  <c r="P16" i="72"/>
  <c r="P17" i="72"/>
  <c r="P18" i="72"/>
  <c r="P19" i="72"/>
  <c r="P20" i="72"/>
  <c r="P21" i="72"/>
  <c r="P22" i="72"/>
  <c r="P23" i="72"/>
  <c r="P24" i="72"/>
  <c r="P25" i="72"/>
  <c r="P26" i="72"/>
  <c r="P27" i="72"/>
  <c r="P28" i="72"/>
  <c r="P29" i="72"/>
  <c r="P30" i="72"/>
  <c r="P31" i="72"/>
  <c r="P32" i="72"/>
  <c r="P33" i="72"/>
  <c r="P34" i="72"/>
  <c r="P35" i="72"/>
  <c r="P36" i="72"/>
  <c r="P37" i="72"/>
  <c r="P38" i="72"/>
  <c r="P39" i="72"/>
  <c r="P40" i="72"/>
  <c r="P41" i="72"/>
  <c r="P42" i="72"/>
  <c r="P43" i="72"/>
  <c r="P44" i="72"/>
  <c r="P45" i="72"/>
  <c r="P46" i="72"/>
  <c r="P47" i="72"/>
  <c r="P48" i="72"/>
  <c r="P49" i="72"/>
  <c r="P50" i="72"/>
  <c r="P51" i="72"/>
  <c r="P52" i="72"/>
  <c r="P53" i="72"/>
  <c r="P54" i="72"/>
  <c r="P55" i="72"/>
  <c r="P56" i="72"/>
  <c r="P57" i="72"/>
  <c r="P58" i="72"/>
  <c r="P59" i="72"/>
  <c r="P60" i="72"/>
  <c r="P61" i="72"/>
  <c r="P62" i="72"/>
  <c r="P63" i="72"/>
  <c r="P64" i="72"/>
  <c r="P65" i="72"/>
  <c r="P66" i="72"/>
  <c r="P67" i="72"/>
  <c r="P68" i="72"/>
  <c r="P69" i="72"/>
  <c r="P70" i="72"/>
  <c r="P71" i="72"/>
  <c r="P72" i="72"/>
  <c r="P73" i="72"/>
  <c r="P74" i="72"/>
  <c r="P75" i="72"/>
  <c r="P76" i="72"/>
  <c r="P77" i="72"/>
  <c r="P78" i="72"/>
  <c r="P79" i="72"/>
  <c r="P80" i="72"/>
  <c r="P81" i="72"/>
  <c r="P82" i="72"/>
  <c r="P83" i="72"/>
  <c r="P84" i="72"/>
  <c r="P85" i="72"/>
  <c r="P86" i="72"/>
  <c r="P87" i="72"/>
  <c r="P88" i="72"/>
  <c r="P89" i="72"/>
  <c r="P90" i="72"/>
  <c r="P91" i="72"/>
  <c r="P92" i="72"/>
  <c r="P93" i="72"/>
  <c r="P94" i="72"/>
  <c r="P95" i="72"/>
  <c r="P96" i="72"/>
  <c r="P97" i="72"/>
  <c r="P98" i="72"/>
  <c r="P99" i="72"/>
  <c r="P100" i="72"/>
  <c r="P101" i="72"/>
  <c r="P102" i="72"/>
  <c r="P103" i="72"/>
  <c r="P104" i="72"/>
  <c r="P105" i="72"/>
  <c r="P106" i="72"/>
  <c r="P107" i="72"/>
  <c r="P108" i="72"/>
  <c r="P109" i="72"/>
  <c r="P110" i="72"/>
  <c r="P111" i="72"/>
  <c r="P112" i="72"/>
  <c r="P113" i="72"/>
  <c r="P114" i="72"/>
  <c r="P115" i="72"/>
  <c r="P116" i="72"/>
  <c r="P117" i="72"/>
  <c r="P118" i="72"/>
  <c r="P119" i="72"/>
  <c r="P120" i="72"/>
  <c r="P121" i="72"/>
  <c r="P122" i="72"/>
  <c r="P123" i="72"/>
  <c r="P124" i="72"/>
  <c r="P125" i="72"/>
  <c r="P126" i="72"/>
  <c r="P127" i="72"/>
  <c r="P128" i="72"/>
  <c r="P129" i="72"/>
  <c r="P130" i="72"/>
  <c r="P131" i="72"/>
  <c r="P132" i="72"/>
  <c r="P133" i="72"/>
  <c r="P134" i="72"/>
  <c r="P135" i="72"/>
  <c r="P136" i="72"/>
  <c r="P137" i="72"/>
  <c r="P138" i="72"/>
  <c r="P139" i="72"/>
  <c r="P140" i="72"/>
  <c r="P141" i="72"/>
  <c r="P142" i="72"/>
  <c r="P143" i="72"/>
  <c r="P144" i="72"/>
  <c r="P145" i="72"/>
  <c r="P146" i="72"/>
  <c r="P147" i="72"/>
  <c r="P148" i="72"/>
  <c r="P149" i="72"/>
  <c r="P150" i="72"/>
  <c r="P151" i="72"/>
  <c r="P152" i="72"/>
  <c r="P153" i="72"/>
  <c r="P154" i="72"/>
  <c r="P155" i="72"/>
  <c r="P156" i="72"/>
  <c r="P157" i="72"/>
  <c r="P158" i="72"/>
  <c r="P159" i="72"/>
  <c r="P160" i="72"/>
  <c r="P161" i="72"/>
  <c r="P162" i="72"/>
  <c r="P163" i="72"/>
  <c r="P164" i="72"/>
  <c r="P165" i="72"/>
  <c r="P166" i="72"/>
  <c r="P167" i="72"/>
  <c r="P168" i="72"/>
  <c r="P169" i="72"/>
  <c r="P170" i="72"/>
  <c r="P171" i="72"/>
  <c r="P172" i="72"/>
  <c r="P173" i="72"/>
  <c r="P174" i="72"/>
  <c r="P175" i="72"/>
  <c r="P176" i="72"/>
  <c r="P177" i="72"/>
  <c r="P178" i="72"/>
  <c r="P179" i="72"/>
  <c r="P180" i="72"/>
  <c r="P181" i="72"/>
  <c r="P182" i="72"/>
  <c r="P183" i="72"/>
  <c r="P184" i="72"/>
  <c r="P185" i="72"/>
  <c r="P186" i="72"/>
  <c r="P187" i="72"/>
  <c r="E188" i="72"/>
  <c r="G188" i="72" s="1"/>
  <c r="F188" i="72"/>
  <c r="G8" i="72"/>
  <c r="G9" i="72"/>
  <c r="G10" i="72"/>
  <c r="G11" i="72"/>
  <c r="G12" i="72"/>
  <c r="G13" i="72"/>
  <c r="G14" i="72"/>
  <c r="G15" i="72"/>
  <c r="G16" i="72"/>
  <c r="G17" i="72"/>
  <c r="G18" i="72"/>
  <c r="G19" i="72"/>
  <c r="G20" i="72"/>
  <c r="G21" i="72"/>
  <c r="G22" i="72"/>
  <c r="G23" i="72"/>
  <c r="G24" i="72"/>
  <c r="G25" i="72"/>
  <c r="G26" i="72"/>
  <c r="G27" i="72"/>
  <c r="G28" i="72"/>
  <c r="G29" i="72"/>
  <c r="G30" i="72"/>
  <c r="G31" i="72"/>
  <c r="G32" i="72"/>
  <c r="G33" i="72"/>
  <c r="G34" i="72"/>
  <c r="G35" i="72"/>
  <c r="G36" i="72"/>
  <c r="G37" i="72"/>
  <c r="G38" i="72"/>
  <c r="G39" i="72"/>
  <c r="G40" i="72"/>
  <c r="G41" i="72"/>
  <c r="G42" i="72"/>
  <c r="G43" i="72"/>
  <c r="G44" i="72"/>
  <c r="G45" i="72"/>
  <c r="G46" i="72"/>
  <c r="G47" i="72"/>
  <c r="G48" i="72"/>
  <c r="G49" i="72"/>
  <c r="G50" i="72"/>
  <c r="G51" i="72"/>
  <c r="G52" i="72"/>
  <c r="G53" i="72"/>
  <c r="G54" i="72"/>
  <c r="G55" i="72"/>
  <c r="G56" i="72"/>
  <c r="G57" i="72"/>
  <c r="G58" i="72"/>
  <c r="G59" i="72"/>
  <c r="G60" i="72"/>
  <c r="G61" i="72"/>
  <c r="G62" i="72"/>
  <c r="G63" i="72"/>
  <c r="G64" i="72"/>
  <c r="G65" i="72"/>
  <c r="G66" i="72"/>
  <c r="G67" i="72"/>
  <c r="G68" i="72"/>
  <c r="G69" i="72"/>
  <c r="G70" i="72"/>
  <c r="G71" i="72"/>
  <c r="G72" i="72"/>
  <c r="G73" i="72"/>
  <c r="G74" i="72"/>
  <c r="G75" i="72"/>
  <c r="G76" i="72"/>
  <c r="G77" i="72"/>
  <c r="G78" i="72"/>
  <c r="G79" i="72"/>
  <c r="G80" i="72"/>
  <c r="G81" i="72"/>
  <c r="G82" i="72"/>
  <c r="G83" i="72"/>
  <c r="G84" i="72"/>
  <c r="G85" i="72"/>
  <c r="G86" i="72"/>
  <c r="G87" i="72"/>
  <c r="G88" i="72"/>
  <c r="G89" i="72"/>
  <c r="G90" i="72"/>
  <c r="G91" i="72"/>
  <c r="G92" i="72"/>
  <c r="G93" i="72"/>
  <c r="G94" i="72"/>
  <c r="G95" i="72"/>
  <c r="G96" i="72"/>
  <c r="G97" i="72"/>
  <c r="G98" i="72"/>
  <c r="G99" i="72"/>
  <c r="G100" i="72"/>
  <c r="G101" i="72"/>
  <c r="G102" i="72"/>
  <c r="G103" i="72"/>
  <c r="G104" i="72"/>
  <c r="G105" i="72"/>
  <c r="G106" i="72"/>
  <c r="G107" i="72"/>
  <c r="G108" i="72"/>
  <c r="G109" i="72"/>
  <c r="G110" i="72"/>
  <c r="G111" i="72"/>
  <c r="G112" i="72"/>
  <c r="G113" i="72"/>
  <c r="G114" i="72"/>
  <c r="G115" i="72"/>
  <c r="G116" i="72"/>
  <c r="G117" i="72"/>
  <c r="G118" i="72"/>
  <c r="G119" i="72"/>
  <c r="G120" i="72"/>
  <c r="G121" i="72"/>
  <c r="G122" i="72"/>
  <c r="G123" i="72"/>
  <c r="G124" i="72"/>
  <c r="G125" i="72"/>
  <c r="G126" i="72"/>
  <c r="G127" i="72"/>
  <c r="G128" i="72"/>
  <c r="G129" i="72"/>
  <c r="G130" i="72"/>
  <c r="G131" i="72"/>
  <c r="G132" i="72"/>
  <c r="G133" i="72"/>
  <c r="G134" i="72"/>
  <c r="G135" i="72"/>
  <c r="G136" i="72"/>
  <c r="G137" i="72"/>
  <c r="G138" i="72"/>
  <c r="G139" i="72"/>
  <c r="G140" i="72"/>
  <c r="G141" i="72"/>
  <c r="G142" i="72"/>
  <c r="G143" i="72"/>
  <c r="G144" i="72"/>
  <c r="G145" i="72"/>
  <c r="G146" i="72"/>
  <c r="G147" i="72"/>
  <c r="G148" i="72"/>
  <c r="G149" i="72"/>
  <c r="G150" i="72"/>
  <c r="G151" i="72"/>
  <c r="G152" i="72"/>
  <c r="G153" i="72"/>
  <c r="G154" i="72"/>
  <c r="G155" i="72"/>
  <c r="G156" i="72"/>
  <c r="G157" i="72"/>
  <c r="G158" i="72"/>
  <c r="G159" i="72"/>
  <c r="G160" i="72"/>
  <c r="G161" i="72"/>
  <c r="G162" i="72"/>
  <c r="G163" i="72"/>
  <c r="G164" i="72"/>
  <c r="G165" i="72"/>
  <c r="G166" i="72"/>
  <c r="G167" i="72"/>
  <c r="G168" i="72"/>
  <c r="G169" i="72"/>
  <c r="G170" i="72"/>
  <c r="G171" i="72"/>
  <c r="G172" i="72"/>
  <c r="G173" i="72"/>
  <c r="G174" i="72"/>
  <c r="G175" i="72"/>
  <c r="G176" i="72"/>
  <c r="G177" i="72"/>
  <c r="G178" i="72"/>
  <c r="G179" i="72"/>
  <c r="G180" i="72"/>
  <c r="G181" i="72"/>
  <c r="G182" i="72"/>
  <c r="G183" i="72"/>
  <c r="G184" i="72"/>
  <c r="G185" i="72"/>
  <c r="G186" i="72"/>
  <c r="G187" i="72"/>
  <c r="F9" i="72"/>
  <c r="F10" i="72"/>
  <c r="F11" i="72"/>
  <c r="F12" i="72"/>
  <c r="F13" i="72"/>
  <c r="F14" i="72"/>
  <c r="F15" i="72"/>
  <c r="F16" i="72"/>
  <c r="F17" i="72"/>
  <c r="F18" i="72"/>
  <c r="F19" i="72"/>
  <c r="F20" i="72"/>
  <c r="F21" i="72"/>
  <c r="F22" i="72"/>
  <c r="F23" i="72"/>
  <c r="F24" i="72"/>
  <c r="F25" i="72"/>
  <c r="F26" i="72"/>
  <c r="F27" i="72"/>
  <c r="F28" i="72"/>
  <c r="F29" i="72"/>
  <c r="F30" i="72"/>
  <c r="F31" i="72"/>
  <c r="F32" i="72"/>
  <c r="F33" i="72"/>
  <c r="F34" i="72"/>
  <c r="F35" i="72"/>
  <c r="F36" i="72"/>
  <c r="F37" i="72"/>
  <c r="F38" i="72"/>
  <c r="F39" i="72"/>
  <c r="F40" i="72"/>
  <c r="F41" i="72"/>
  <c r="F42" i="72"/>
  <c r="F43" i="72"/>
  <c r="F44" i="72"/>
  <c r="F45" i="72"/>
  <c r="F46" i="72"/>
  <c r="F47" i="72"/>
  <c r="F48" i="72"/>
  <c r="F49" i="72"/>
  <c r="F50" i="72"/>
  <c r="F51" i="72"/>
  <c r="F52" i="72"/>
  <c r="F53" i="72"/>
  <c r="F54" i="72"/>
  <c r="F55" i="72"/>
  <c r="F56" i="72"/>
  <c r="F57" i="72"/>
  <c r="F58" i="72"/>
  <c r="F59" i="72"/>
  <c r="F60" i="72"/>
  <c r="F61" i="72"/>
  <c r="F62" i="72"/>
  <c r="F63" i="72"/>
  <c r="F64" i="72"/>
  <c r="F65" i="72"/>
  <c r="F66" i="72"/>
  <c r="F67" i="72"/>
  <c r="F68" i="72"/>
  <c r="F69" i="72"/>
  <c r="F70" i="72"/>
  <c r="F71" i="72"/>
  <c r="F72" i="72"/>
  <c r="F73" i="72"/>
  <c r="F74" i="72"/>
  <c r="F75" i="72"/>
  <c r="F76" i="72"/>
  <c r="F77" i="72"/>
  <c r="F78" i="72"/>
  <c r="F79" i="72"/>
  <c r="F80" i="72"/>
  <c r="F81" i="72"/>
  <c r="F82" i="72"/>
  <c r="F83" i="72"/>
  <c r="F84" i="72"/>
  <c r="F85" i="72"/>
  <c r="F86" i="72"/>
  <c r="F87" i="72"/>
  <c r="F88" i="72"/>
  <c r="F89" i="72"/>
  <c r="F90" i="72"/>
  <c r="F91" i="72"/>
  <c r="F92" i="72"/>
  <c r="F93" i="72"/>
  <c r="F94" i="72"/>
  <c r="F95" i="72"/>
  <c r="F96" i="72"/>
  <c r="F97" i="72"/>
  <c r="F98" i="72"/>
  <c r="F99" i="72"/>
  <c r="F100" i="72"/>
  <c r="F101" i="72"/>
  <c r="F102" i="72"/>
  <c r="F103" i="72"/>
  <c r="F104" i="72"/>
  <c r="F105" i="72"/>
  <c r="F106" i="72"/>
  <c r="F107" i="72"/>
  <c r="F108" i="72"/>
  <c r="F109" i="72"/>
  <c r="F110" i="72"/>
  <c r="F111" i="72"/>
  <c r="F112" i="72"/>
  <c r="F113" i="72"/>
  <c r="F114" i="72"/>
  <c r="F115" i="72"/>
  <c r="F116" i="72"/>
  <c r="F117" i="72"/>
  <c r="F118" i="72"/>
  <c r="F119" i="72"/>
  <c r="F120" i="72"/>
  <c r="F121" i="72"/>
  <c r="F122" i="72"/>
  <c r="F123" i="72"/>
  <c r="F124" i="72"/>
  <c r="F125" i="72"/>
  <c r="F126" i="72"/>
  <c r="F127" i="72"/>
  <c r="F128" i="72"/>
  <c r="F129" i="72"/>
  <c r="F130" i="72"/>
  <c r="F131" i="72"/>
  <c r="F132" i="72"/>
  <c r="F133" i="72"/>
  <c r="F134" i="72"/>
  <c r="F135" i="72"/>
  <c r="F136" i="72"/>
  <c r="F137" i="72"/>
  <c r="F138" i="72"/>
  <c r="F139" i="72"/>
  <c r="F140" i="72"/>
  <c r="F141" i="72"/>
  <c r="F142" i="72"/>
  <c r="F143" i="72"/>
  <c r="F144" i="72"/>
  <c r="F145" i="72"/>
  <c r="F146" i="72"/>
  <c r="F147" i="72"/>
  <c r="F148" i="72"/>
  <c r="F149" i="72"/>
  <c r="F150" i="72"/>
  <c r="F151" i="72"/>
  <c r="F152" i="72"/>
  <c r="F153" i="72"/>
  <c r="F154" i="72"/>
  <c r="F155" i="72"/>
  <c r="F156" i="72"/>
  <c r="F157" i="72"/>
  <c r="F158" i="72"/>
  <c r="F159" i="72"/>
  <c r="F160" i="72"/>
  <c r="F161" i="72"/>
  <c r="F162" i="72"/>
  <c r="F163" i="72"/>
  <c r="F164" i="72"/>
  <c r="F165" i="72"/>
  <c r="F166" i="72"/>
  <c r="F167" i="72"/>
  <c r="F168" i="72"/>
  <c r="F169" i="72"/>
  <c r="F170" i="72"/>
  <c r="F171" i="72"/>
  <c r="F172" i="72"/>
  <c r="F173" i="72"/>
  <c r="F174" i="72"/>
  <c r="F175" i="72"/>
  <c r="F176" i="72"/>
  <c r="F177" i="72"/>
  <c r="F178" i="72"/>
  <c r="F179" i="72"/>
  <c r="F180" i="72"/>
  <c r="F181" i="72"/>
  <c r="F182" i="72"/>
  <c r="F183" i="72"/>
  <c r="F184" i="72"/>
  <c r="F185" i="72"/>
  <c r="F186" i="72"/>
  <c r="F187" i="72"/>
  <c r="E9" i="72"/>
  <c r="E10" i="72"/>
  <c r="E11" i="72"/>
  <c r="E12" i="72"/>
  <c r="E13" i="72"/>
  <c r="E14" i="72"/>
  <c r="E15" i="72"/>
  <c r="E16" i="72"/>
  <c r="E17" i="72"/>
  <c r="E18" i="72"/>
  <c r="E19" i="72"/>
  <c r="E20" i="72"/>
  <c r="E21" i="72"/>
  <c r="E22" i="72"/>
  <c r="E23" i="72"/>
  <c r="E24" i="72"/>
  <c r="E25" i="72"/>
  <c r="E26" i="72"/>
  <c r="E27" i="72"/>
  <c r="E28" i="72"/>
  <c r="E29" i="72"/>
  <c r="E30" i="72"/>
  <c r="E31" i="72"/>
  <c r="E32" i="72"/>
  <c r="E33" i="72"/>
  <c r="E34" i="72"/>
  <c r="E35" i="72"/>
  <c r="E36" i="72"/>
  <c r="E37" i="72"/>
  <c r="E38" i="72"/>
  <c r="E39" i="72"/>
  <c r="E40" i="72"/>
  <c r="E41" i="72"/>
  <c r="E42" i="72"/>
  <c r="E43" i="72"/>
  <c r="E44" i="72"/>
  <c r="E45" i="72"/>
  <c r="E46" i="72"/>
  <c r="E47" i="72"/>
  <c r="E48" i="72"/>
  <c r="E49" i="72"/>
  <c r="E50" i="72"/>
  <c r="E51" i="72"/>
  <c r="E52" i="72"/>
  <c r="E53" i="72"/>
  <c r="E54" i="72"/>
  <c r="E55" i="72"/>
  <c r="E56" i="72"/>
  <c r="E57" i="72"/>
  <c r="E58" i="72"/>
  <c r="E59" i="72"/>
  <c r="E60" i="72"/>
  <c r="E61" i="72"/>
  <c r="E62" i="72"/>
  <c r="E63" i="72"/>
  <c r="E64" i="72"/>
  <c r="E65" i="72"/>
  <c r="E66" i="72"/>
  <c r="E67" i="72"/>
  <c r="E68" i="72"/>
  <c r="E69" i="72"/>
  <c r="E70" i="72"/>
  <c r="E71" i="72"/>
  <c r="E72" i="72"/>
  <c r="E73" i="72"/>
  <c r="E74" i="72"/>
  <c r="E75" i="72"/>
  <c r="E76" i="72"/>
  <c r="E77" i="72"/>
  <c r="E78" i="72"/>
  <c r="E79" i="72"/>
  <c r="E80" i="72"/>
  <c r="E81" i="72"/>
  <c r="E82" i="72"/>
  <c r="E83" i="72"/>
  <c r="E84" i="72"/>
  <c r="E85" i="72"/>
  <c r="E86" i="72"/>
  <c r="E87" i="72"/>
  <c r="E88" i="72"/>
  <c r="E89" i="72"/>
  <c r="E90" i="72"/>
  <c r="E91" i="72"/>
  <c r="E92" i="72"/>
  <c r="E93" i="72"/>
  <c r="E94" i="72"/>
  <c r="E95" i="72"/>
  <c r="E96" i="72"/>
  <c r="E97" i="72"/>
  <c r="E98" i="72"/>
  <c r="E99" i="72"/>
  <c r="E100" i="72"/>
  <c r="E101" i="72"/>
  <c r="E102" i="72"/>
  <c r="E103" i="72"/>
  <c r="E104" i="72"/>
  <c r="E105" i="72"/>
  <c r="E106" i="72"/>
  <c r="E107" i="72"/>
  <c r="E108" i="72"/>
  <c r="E109" i="72"/>
  <c r="E110" i="72"/>
  <c r="E111" i="72"/>
  <c r="E112" i="72"/>
  <c r="E113" i="72"/>
  <c r="E114" i="72"/>
  <c r="E115" i="72"/>
  <c r="E116" i="72"/>
  <c r="E117" i="72"/>
  <c r="E118" i="72"/>
  <c r="E119" i="72"/>
  <c r="E120" i="72"/>
  <c r="E121" i="72"/>
  <c r="E122" i="72"/>
  <c r="E123" i="72"/>
  <c r="E124" i="72"/>
  <c r="E125" i="72"/>
  <c r="E126" i="72"/>
  <c r="E127" i="72"/>
  <c r="E128" i="72"/>
  <c r="E129" i="72"/>
  <c r="E130" i="72"/>
  <c r="E131" i="72"/>
  <c r="E132" i="72"/>
  <c r="E133" i="72"/>
  <c r="E134" i="72"/>
  <c r="E135" i="72"/>
  <c r="E136" i="72"/>
  <c r="E137" i="72"/>
  <c r="E138" i="72"/>
  <c r="E139" i="72"/>
  <c r="E140" i="72"/>
  <c r="E141" i="72"/>
  <c r="E142" i="72"/>
  <c r="E143" i="72"/>
  <c r="E144" i="72"/>
  <c r="E145" i="72"/>
  <c r="E146" i="72"/>
  <c r="E147" i="72"/>
  <c r="E148" i="72"/>
  <c r="E149" i="72"/>
  <c r="E150" i="72"/>
  <c r="E151" i="72"/>
  <c r="E152" i="72"/>
  <c r="E153" i="72"/>
  <c r="E154" i="72"/>
  <c r="E155" i="72"/>
  <c r="E156" i="72"/>
  <c r="E157" i="72"/>
  <c r="E158" i="72"/>
  <c r="E159" i="72"/>
  <c r="E160" i="72"/>
  <c r="E161" i="72"/>
  <c r="E162" i="72"/>
  <c r="E163" i="72"/>
  <c r="E164" i="72"/>
  <c r="E165" i="72"/>
  <c r="E166" i="72"/>
  <c r="E167" i="72"/>
  <c r="E168" i="72"/>
  <c r="E169" i="72"/>
  <c r="E170" i="72"/>
  <c r="E171" i="72"/>
  <c r="E172" i="72"/>
  <c r="E173" i="72"/>
  <c r="E174" i="72"/>
  <c r="E175" i="72"/>
  <c r="E176" i="72"/>
  <c r="E177" i="72"/>
  <c r="E178" i="72"/>
  <c r="E179" i="72"/>
  <c r="E180" i="72"/>
  <c r="E181" i="72"/>
  <c r="E182" i="72"/>
  <c r="E183" i="72"/>
  <c r="E184" i="72"/>
  <c r="E185" i="72"/>
  <c r="E186" i="72"/>
  <c r="E187" i="72"/>
  <c r="F8" i="72"/>
  <c r="E8" i="72"/>
  <c r="H188" i="72"/>
  <c r="J188" i="72" s="1"/>
  <c r="I188" i="72"/>
  <c r="J8" i="72"/>
  <c r="J9" i="72"/>
  <c r="J10" i="72"/>
  <c r="J11" i="72"/>
  <c r="J12" i="72"/>
  <c r="J13" i="72"/>
  <c r="J14" i="72"/>
  <c r="J15" i="72"/>
  <c r="J16" i="72"/>
  <c r="J17" i="72"/>
  <c r="J18" i="72"/>
  <c r="J19" i="72"/>
  <c r="J20" i="72"/>
  <c r="J21" i="72"/>
  <c r="J22" i="72"/>
  <c r="J23" i="72"/>
  <c r="J24" i="72"/>
  <c r="J25" i="72"/>
  <c r="J26" i="72"/>
  <c r="J27" i="72"/>
  <c r="J28" i="72"/>
  <c r="J29" i="72"/>
  <c r="J30" i="72"/>
  <c r="J31" i="72"/>
  <c r="J32" i="72"/>
  <c r="J33" i="72"/>
  <c r="J34" i="72"/>
  <c r="J35" i="72"/>
  <c r="J36" i="72"/>
  <c r="J37" i="72"/>
  <c r="J38" i="72"/>
  <c r="J39" i="72"/>
  <c r="J40" i="72"/>
  <c r="J41" i="72"/>
  <c r="J42" i="72"/>
  <c r="J43" i="72"/>
  <c r="J44" i="72"/>
  <c r="J45" i="72"/>
  <c r="J46" i="72"/>
  <c r="J47" i="72"/>
  <c r="J48" i="72"/>
  <c r="J49" i="72"/>
  <c r="J50" i="72"/>
  <c r="J51" i="72"/>
  <c r="J52" i="72"/>
  <c r="J53" i="72"/>
  <c r="J54" i="72"/>
  <c r="J55" i="72"/>
  <c r="J56" i="72"/>
  <c r="J57" i="72"/>
  <c r="J58" i="72"/>
  <c r="J59" i="72"/>
  <c r="J60" i="72"/>
  <c r="J61" i="72"/>
  <c r="J62" i="72"/>
  <c r="J63" i="72"/>
  <c r="J64" i="72"/>
  <c r="J65" i="72"/>
  <c r="J66" i="72"/>
  <c r="J67" i="72"/>
  <c r="J68" i="72"/>
  <c r="J69" i="72"/>
  <c r="J70" i="72"/>
  <c r="J71" i="72"/>
  <c r="J72" i="72"/>
  <c r="J73" i="72"/>
  <c r="J74" i="72"/>
  <c r="J75" i="72"/>
  <c r="J76" i="72"/>
  <c r="J77" i="72"/>
  <c r="J78" i="72"/>
  <c r="J79" i="72"/>
  <c r="J80" i="72"/>
  <c r="J81" i="72"/>
  <c r="J82" i="72"/>
  <c r="J83" i="72"/>
  <c r="J84" i="72"/>
  <c r="J85" i="72"/>
  <c r="J86" i="72"/>
  <c r="J87" i="72"/>
  <c r="J88" i="72"/>
  <c r="J89" i="72"/>
  <c r="J90" i="72"/>
  <c r="J91" i="72"/>
  <c r="J92" i="72"/>
  <c r="J93" i="72"/>
  <c r="J94" i="72"/>
  <c r="J95" i="72"/>
  <c r="J96" i="72"/>
  <c r="J97" i="72"/>
  <c r="J98" i="72"/>
  <c r="J99" i="72"/>
  <c r="J100" i="72"/>
  <c r="J101" i="72"/>
  <c r="J102" i="72"/>
  <c r="J103" i="72"/>
  <c r="J104" i="72"/>
  <c r="J105" i="72"/>
  <c r="J106" i="72"/>
  <c r="J107" i="72"/>
  <c r="J108" i="72"/>
  <c r="J109" i="72"/>
  <c r="J110" i="72"/>
  <c r="J111" i="72"/>
  <c r="J112" i="72"/>
  <c r="J113" i="72"/>
  <c r="J114" i="72"/>
  <c r="J115" i="72"/>
  <c r="J116" i="72"/>
  <c r="J117" i="72"/>
  <c r="J118" i="72"/>
  <c r="J119" i="72"/>
  <c r="J120" i="72"/>
  <c r="J121" i="72"/>
  <c r="J122" i="72"/>
  <c r="J123" i="72"/>
  <c r="J124" i="72"/>
  <c r="J125" i="72"/>
  <c r="J126" i="72"/>
  <c r="J127" i="72"/>
  <c r="J128" i="72"/>
  <c r="J129" i="72"/>
  <c r="J130" i="72"/>
  <c r="J131" i="72"/>
  <c r="J132" i="72"/>
  <c r="J133" i="72"/>
  <c r="J134" i="72"/>
  <c r="J135" i="72"/>
  <c r="J136" i="72"/>
  <c r="J137" i="72"/>
  <c r="J138" i="72"/>
  <c r="J139" i="72"/>
  <c r="J140" i="72"/>
  <c r="J141" i="72"/>
  <c r="J142" i="72"/>
  <c r="J143" i="72"/>
  <c r="J144" i="72"/>
  <c r="J145" i="72"/>
  <c r="J146" i="72"/>
  <c r="J147" i="72"/>
  <c r="J148" i="72"/>
  <c r="J149" i="72"/>
  <c r="J150" i="72"/>
  <c r="J151" i="72"/>
  <c r="J152" i="72"/>
  <c r="J153" i="72"/>
  <c r="J154" i="72"/>
  <c r="J155" i="72"/>
  <c r="J156" i="72"/>
  <c r="J157" i="72"/>
  <c r="J158" i="72"/>
  <c r="J159" i="72"/>
  <c r="J160" i="72"/>
  <c r="J161" i="72"/>
  <c r="J162" i="72"/>
  <c r="J163" i="72"/>
  <c r="J164" i="72"/>
  <c r="J165" i="72"/>
  <c r="J166" i="72"/>
  <c r="J167" i="72"/>
  <c r="J168" i="72"/>
  <c r="J169" i="72"/>
  <c r="J170" i="72"/>
  <c r="J171" i="72"/>
  <c r="J172" i="72"/>
  <c r="J173" i="72"/>
  <c r="J174" i="72"/>
  <c r="J175" i="72"/>
  <c r="J176" i="72"/>
  <c r="J177" i="72"/>
  <c r="J178" i="72"/>
  <c r="J179" i="72"/>
  <c r="J180" i="72"/>
  <c r="J181" i="72"/>
  <c r="J182" i="72"/>
  <c r="J183" i="72"/>
  <c r="J184" i="72"/>
  <c r="J185" i="72"/>
  <c r="J186" i="72"/>
  <c r="J187" i="72"/>
  <c r="K188" i="72"/>
  <c r="M188" i="72" s="1"/>
  <c r="L188" i="72"/>
  <c r="M8" i="72"/>
  <c r="M9" i="72"/>
  <c r="M10" i="72"/>
  <c r="M11" i="72"/>
  <c r="M12" i="72"/>
  <c r="M13" i="72"/>
  <c r="M14" i="72"/>
  <c r="M15" i="72"/>
  <c r="M16" i="72"/>
  <c r="M17" i="72"/>
  <c r="M18" i="72"/>
  <c r="M19" i="72"/>
  <c r="M20" i="72"/>
  <c r="M21" i="72"/>
  <c r="M22" i="72"/>
  <c r="M23" i="72"/>
  <c r="M24" i="72"/>
  <c r="M25" i="72"/>
  <c r="M26" i="72"/>
  <c r="M27" i="72"/>
  <c r="M28" i="72"/>
  <c r="M29" i="72"/>
  <c r="M30" i="72"/>
  <c r="M31" i="72"/>
  <c r="M32" i="72"/>
  <c r="M33" i="72"/>
  <c r="M34" i="72"/>
  <c r="M35" i="72"/>
  <c r="M36" i="72"/>
  <c r="M37" i="72"/>
  <c r="M38" i="72"/>
  <c r="M39" i="72"/>
  <c r="M40" i="72"/>
  <c r="M41" i="72"/>
  <c r="M42" i="72"/>
  <c r="M43" i="72"/>
  <c r="M44" i="72"/>
  <c r="M45" i="72"/>
  <c r="M46" i="72"/>
  <c r="M47" i="72"/>
  <c r="M48" i="72"/>
  <c r="M49" i="72"/>
  <c r="M50" i="72"/>
  <c r="M51" i="72"/>
  <c r="M52" i="72"/>
  <c r="M53" i="72"/>
  <c r="M54" i="72"/>
  <c r="M55" i="72"/>
  <c r="M56" i="72"/>
  <c r="M57" i="72"/>
  <c r="M58" i="72"/>
  <c r="M59" i="72"/>
  <c r="M60" i="72"/>
  <c r="M61" i="72"/>
  <c r="M62" i="72"/>
  <c r="M63" i="72"/>
  <c r="M64" i="72"/>
  <c r="M65" i="72"/>
  <c r="M66" i="72"/>
  <c r="M67" i="72"/>
  <c r="M68" i="72"/>
  <c r="M69" i="72"/>
  <c r="M70" i="72"/>
  <c r="M71" i="72"/>
  <c r="M72" i="72"/>
  <c r="M73" i="72"/>
  <c r="M74" i="72"/>
  <c r="M75" i="72"/>
  <c r="M76" i="72"/>
  <c r="M77" i="72"/>
  <c r="M78" i="72"/>
  <c r="M79" i="72"/>
  <c r="M80" i="72"/>
  <c r="M81" i="72"/>
  <c r="M82" i="72"/>
  <c r="M83" i="72"/>
  <c r="M84" i="72"/>
  <c r="M85" i="72"/>
  <c r="M86" i="72"/>
  <c r="M87" i="72"/>
  <c r="M88" i="72"/>
  <c r="M89" i="72"/>
  <c r="M90" i="72"/>
  <c r="M91" i="72"/>
  <c r="M92" i="72"/>
  <c r="M93" i="72"/>
  <c r="M94" i="72"/>
  <c r="M95" i="72"/>
  <c r="M96" i="72"/>
  <c r="M97" i="72"/>
  <c r="M98" i="72"/>
  <c r="M99" i="72"/>
  <c r="M100" i="72"/>
  <c r="M101" i="72"/>
  <c r="M102" i="72"/>
  <c r="M103" i="72"/>
  <c r="M104" i="72"/>
  <c r="M105" i="72"/>
  <c r="M106" i="72"/>
  <c r="M107" i="72"/>
  <c r="M108" i="72"/>
  <c r="M109" i="72"/>
  <c r="M110" i="72"/>
  <c r="M111" i="72"/>
  <c r="M112" i="72"/>
  <c r="M113" i="72"/>
  <c r="M114" i="72"/>
  <c r="M115" i="72"/>
  <c r="M116" i="72"/>
  <c r="M117" i="72"/>
  <c r="M118" i="72"/>
  <c r="M119" i="72"/>
  <c r="M120" i="72"/>
  <c r="M121" i="72"/>
  <c r="M122" i="72"/>
  <c r="M123" i="72"/>
  <c r="M124" i="72"/>
  <c r="M125" i="72"/>
  <c r="M126" i="72"/>
  <c r="M127" i="72"/>
  <c r="M128" i="72"/>
  <c r="M129" i="72"/>
  <c r="M130" i="72"/>
  <c r="M131" i="72"/>
  <c r="M132" i="72"/>
  <c r="M133" i="72"/>
  <c r="M134" i="72"/>
  <c r="M135" i="72"/>
  <c r="M136" i="72"/>
  <c r="M137" i="72"/>
  <c r="M138" i="72"/>
  <c r="M139" i="72"/>
  <c r="M140" i="72"/>
  <c r="M141" i="72"/>
  <c r="M142" i="72"/>
  <c r="M143" i="72"/>
  <c r="M144" i="72"/>
  <c r="M145" i="72"/>
  <c r="M146" i="72"/>
  <c r="M147" i="72"/>
  <c r="M148" i="72"/>
  <c r="M149" i="72"/>
  <c r="M150" i="72"/>
  <c r="M151" i="72"/>
  <c r="M152" i="72"/>
  <c r="M153" i="72"/>
  <c r="M154" i="72"/>
  <c r="M155" i="72"/>
  <c r="M156" i="72"/>
  <c r="M157" i="72"/>
  <c r="M158" i="72"/>
  <c r="M159" i="72"/>
  <c r="M160" i="72"/>
  <c r="M161" i="72"/>
  <c r="M162" i="72"/>
  <c r="M163" i="72"/>
  <c r="M164" i="72"/>
  <c r="M165" i="72"/>
  <c r="M166" i="72"/>
  <c r="M167" i="72"/>
  <c r="M168" i="72"/>
  <c r="M169" i="72"/>
  <c r="M170" i="72"/>
  <c r="M171" i="72"/>
  <c r="M172" i="72"/>
  <c r="M173" i="72"/>
  <c r="M174" i="72"/>
  <c r="M175" i="72"/>
  <c r="M176" i="72"/>
  <c r="M177" i="72"/>
  <c r="M178" i="72"/>
  <c r="M179" i="72"/>
  <c r="M180" i="72"/>
  <c r="M181" i="72"/>
  <c r="M182" i="72"/>
  <c r="M183" i="72"/>
  <c r="M184" i="72"/>
  <c r="M185" i="72"/>
  <c r="M186" i="72"/>
  <c r="M187" i="72"/>
  <c r="B188" i="72"/>
  <c r="D188" i="72" s="1"/>
  <c r="C188" i="72"/>
  <c r="D8" i="72"/>
  <c r="D9" i="72"/>
  <c r="D10" i="72"/>
  <c r="D11" i="72"/>
  <c r="D12" i="72"/>
  <c r="D13" i="72"/>
  <c r="D14" i="72"/>
  <c r="D15" i="72"/>
  <c r="D16" i="72"/>
  <c r="D17" i="72"/>
  <c r="D18" i="72"/>
  <c r="D19" i="72"/>
  <c r="D20" i="72"/>
  <c r="D21" i="72"/>
  <c r="D22" i="72"/>
  <c r="D23" i="72"/>
  <c r="D24" i="72"/>
  <c r="D25" i="72"/>
  <c r="D26" i="72"/>
  <c r="D27" i="72"/>
  <c r="D28" i="72"/>
  <c r="D29" i="72"/>
  <c r="D30" i="72"/>
  <c r="D31" i="72"/>
  <c r="D32" i="72"/>
  <c r="D33" i="72"/>
  <c r="D34" i="72"/>
  <c r="D35" i="72"/>
  <c r="D36" i="72"/>
  <c r="D37" i="72"/>
  <c r="D38" i="72"/>
  <c r="D39" i="72"/>
  <c r="D40" i="72"/>
  <c r="D41" i="72"/>
  <c r="D42" i="72"/>
  <c r="D43" i="72"/>
  <c r="D44" i="72"/>
  <c r="D45" i="72"/>
  <c r="D46" i="72"/>
  <c r="D47" i="72"/>
  <c r="D48" i="72"/>
  <c r="D49" i="72"/>
  <c r="D50" i="72"/>
  <c r="D51" i="72"/>
  <c r="D52" i="72"/>
  <c r="D53" i="72"/>
  <c r="D54" i="72"/>
  <c r="D55" i="72"/>
  <c r="D56" i="72"/>
  <c r="D57" i="72"/>
  <c r="D58" i="72"/>
  <c r="D59" i="72"/>
  <c r="D60" i="72"/>
  <c r="D61" i="72"/>
  <c r="D62" i="72"/>
  <c r="D63" i="72"/>
  <c r="D64" i="72"/>
  <c r="D65" i="72"/>
  <c r="D66" i="72"/>
  <c r="D67" i="72"/>
  <c r="D68" i="72"/>
  <c r="D69" i="72"/>
  <c r="D70" i="72"/>
  <c r="D71" i="72"/>
  <c r="D72" i="72"/>
  <c r="D73" i="72"/>
  <c r="D74" i="72"/>
  <c r="D75" i="72"/>
  <c r="D76" i="72"/>
  <c r="D77" i="72"/>
  <c r="D78" i="72"/>
  <c r="D79" i="72"/>
  <c r="D80" i="72"/>
  <c r="D81" i="72"/>
  <c r="D82" i="72"/>
  <c r="D83" i="72"/>
  <c r="D84" i="72"/>
  <c r="D85" i="72"/>
  <c r="D86" i="72"/>
  <c r="D87" i="72"/>
  <c r="D88" i="72"/>
  <c r="D89" i="72"/>
  <c r="D90" i="72"/>
  <c r="D91" i="72"/>
  <c r="D92" i="72"/>
  <c r="D93" i="72"/>
  <c r="D94" i="72"/>
  <c r="D95" i="72"/>
  <c r="D96" i="72"/>
  <c r="D97" i="72"/>
  <c r="D98" i="72"/>
  <c r="D99" i="72"/>
  <c r="D100" i="72"/>
  <c r="D101" i="72"/>
  <c r="D102" i="72"/>
  <c r="D103" i="72"/>
  <c r="D104" i="72"/>
  <c r="D105" i="72"/>
  <c r="D106" i="72"/>
  <c r="D107" i="72"/>
  <c r="D108" i="72"/>
  <c r="D109" i="72"/>
  <c r="D110" i="72"/>
  <c r="D111" i="72"/>
  <c r="D112" i="72"/>
  <c r="D113" i="72"/>
  <c r="D114" i="72"/>
  <c r="D115" i="72"/>
  <c r="D116" i="72"/>
  <c r="D117" i="72"/>
  <c r="D118" i="72"/>
  <c r="D119" i="72"/>
  <c r="D120" i="72"/>
  <c r="D121" i="72"/>
  <c r="D122" i="72"/>
  <c r="D123" i="72"/>
  <c r="D124" i="72"/>
  <c r="D125" i="72"/>
  <c r="D126" i="72"/>
  <c r="D127" i="72"/>
  <c r="D128" i="72"/>
  <c r="D129" i="72"/>
  <c r="D130" i="72"/>
  <c r="D131" i="72"/>
  <c r="D132" i="72"/>
  <c r="D133" i="72"/>
  <c r="D134" i="72"/>
  <c r="D135" i="72"/>
  <c r="D136" i="72"/>
  <c r="D137" i="72"/>
  <c r="D138" i="72"/>
  <c r="D139" i="72"/>
  <c r="D140" i="72"/>
  <c r="D141" i="72"/>
  <c r="D142" i="72"/>
  <c r="D143" i="72"/>
  <c r="D144" i="72"/>
  <c r="D145" i="72"/>
  <c r="D146" i="72"/>
  <c r="D147" i="72"/>
  <c r="D148" i="72"/>
  <c r="D149" i="72"/>
  <c r="D150" i="72"/>
  <c r="D151" i="72"/>
  <c r="D152" i="72"/>
  <c r="D153" i="72"/>
  <c r="D154" i="72"/>
  <c r="D155" i="72"/>
  <c r="D156" i="72"/>
  <c r="D157" i="72"/>
  <c r="D158" i="72"/>
  <c r="D159" i="72"/>
  <c r="D160" i="72"/>
  <c r="D161" i="72"/>
  <c r="D162" i="72"/>
  <c r="D163" i="72"/>
  <c r="D164" i="72"/>
  <c r="D165" i="72"/>
  <c r="D166" i="72"/>
  <c r="D167" i="72"/>
  <c r="D168" i="72"/>
  <c r="D169" i="72"/>
  <c r="D170" i="72"/>
  <c r="D171" i="72"/>
  <c r="D172" i="72"/>
  <c r="D173" i="72"/>
  <c r="D174" i="72"/>
  <c r="D175" i="72"/>
  <c r="D176" i="72"/>
  <c r="D177" i="72"/>
  <c r="D178" i="72"/>
  <c r="D179" i="72"/>
  <c r="D180" i="72"/>
  <c r="D181" i="72"/>
  <c r="D182" i="72"/>
  <c r="D183" i="72"/>
  <c r="D184" i="72"/>
  <c r="D185" i="72"/>
  <c r="D186" i="72"/>
  <c r="D187" i="72"/>
  <c r="Q8" i="41" l="1"/>
  <c r="Q9" i="41"/>
  <c r="Q10" i="41"/>
  <c r="Q11" i="41"/>
  <c r="Q12" i="41"/>
  <c r="Q13" i="41"/>
  <c r="Q14" i="41"/>
  <c r="Q15" i="41"/>
  <c r="Q16" i="41"/>
  <c r="Q17" i="41"/>
  <c r="Q18" i="41"/>
  <c r="Q19" i="41"/>
  <c r="Q20" i="41"/>
  <c r="Q21" i="41"/>
  <c r="Q22" i="41"/>
  <c r="Q23" i="41"/>
  <c r="Q24" i="41"/>
  <c r="Q25" i="41"/>
  <c r="Q26" i="41"/>
  <c r="Q27" i="41"/>
  <c r="Q28" i="41"/>
  <c r="Q29" i="41"/>
  <c r="Q30" i="41"/>
  <c r="Q31" i="41"/>
  <c r="Q32" i="41"/>
  <c r="Q33" i="41"/>
  <c r="Q34" i="41"/>
  <c r="Q35" i="41"/>
  <c r="Q36" i="41"/>
  <c r="Q37" i="41"/>
  <c r="Q38" i="41"/>
  <c r="Q39" i="41"/>
  <c r="Q40" i="41"/>
  <c r="Q41" i="41"/>
  <c r="Q42" i="41"/>
  <c r="Q43" i="41"/>
  <c r="Q44" i="41"/>
  <c r="Q45" i="41"/>
  <c r="Q46" i="41"/>
  <c r="Q47" i="41"/>
  <c r="Q48" i="41"/>
  <c r="Q49" i="41"/>
  <c r="Q50" i="41"/>
  <c r="Q51" i="41"/>
  <c r="Q52" i="41"/>
  <c r="Q53" i="41"/>
  <c r="Q54" i="41"/>
  <c r="Q55" i="41"/>
  <c r="Q56" i="41"/>
  <c r="Q57" i="41"/>
  <c r="Q58" i="41"/>
  <c r="Q59" i="41"/>
  <c r="Q60" i="41"/>
  <c r="Q61" i="41"/>
  <c r="Q62" i="41"/>
  <c r="Q63" i="41"/>
  <c r="Q64" i="41"/>
  <c r="Q65" i="41"/>
  <c r="Q66" i="41"/>
  <c r="Q67" i="41"/>
  <c r="Q68" i="41"/>
  <c r="Q69" i="41"/>
  <c r="Q70" i="41"/>
  <c r="Q71" i="41"/>
  <c r="Q72" i="41"/>
  <c r="Q73" i="41"/>
  <c r="Q74" i="41"/>
  <c r="Q75" i="41"/>
  <c r="Q76" i="41"/>
  <c r="Q77" i="41"/>
  <c r="Q78" i="41"/>
  <c r="Q79" i="41"/>
  <c r="Q80" i="41"/>
  <c r="Q81" i="41"/>
  <c r="Q82" i="41"/>
  <c r="Q83" i="41"/>
  <c r="Q84" i="41"/>
  <c r="Q85" i="41"/>
  <c r="Q86" i="41"/>
  <c r="Q87" i="41"/>
  <c r="Q88" i="41"/>
  <c r="Q89" i="41"/>
  <c r="Q90" i="41"/>
  <c r="Q91" i="41"/>
  <c r="Q92" i="41"/>
  <c r="Q93" i="41"/>
  <c r="Q94" i="41"/>
  <c r="Q95" i="41"/>
  <c r="Q96" i="41"/>
  <c r="Q97" i="41"/>
  <c r="Q98" i="41"/>
  <c r="Q99" i="41"/>
  <c r="Q100" i="41"/>
  <c r="Q101" i="41"/>
  <c r="Q102" i="41"/>
  <c r="Q103" i="41"/>
  <c r="Q104" i="41"/>
  <c r="Q105" i="41"/>
  <c r="Q106" i="41"/>
  <c r="Q107" i="41"/>
  <c r="Q108" i="41"/>
  <c r="Q109" i="41"/>
  <c r="Q110" i="41"/>
  <c r="Q111" i="41"/>
  <c r="Q112" i="41"/>
  <c r="Q113" i="41"/>
  <c r="Q114" i="41"/>
  <c r="Q115" i="41"/>
  <c r="Q116" i="41"/>
  <c r="Q117" i="41"/>
  <c r="Q118" i="41"/>
  <c r="Q119" i="41"/>
  <c r="Q120" i="41"/>
  <c r="Q121" i="41"/>
  <c r="Q122" i="41"/>
  <c r="Q123" i="41"/>
  <c r="Q124" i="41"/>
  <c r="Q125" i="41"/>
  <c r="Q126" i="41"/>
  <c r="Q127" i="41"/>
  <c r="Q128" i="41"/>
  <c r="Q129" i="41"/>
  <c r="Q130" i="41"/>
  <c r="Q131" i="41"/>
  <c r="Q132" i="41"/>
  <c r="Q133" i="41"/>
  <c r="Q134" i="41"/>
  <c r="Q135" i="41"/>
  <c r="Q136" i="41"/>
  <c r="Q137" i="41"/>
  <c r="Q138" i="41"/>
  <c r="Q139" i="41"/>
  <c r="Q140" i="41"/>
  <c r="Q141" i="41"/>
  <c r="Q142" i="41"/>
  <c r="Q143" i="41"/>
  <c r="Q144" i="41"/>
  <c r="Q145" i="41"/>
  <c r="Q146" i="41"/>
  <c r="Q147" i="41"/>
  <c r="Q148" i="41"/>
  <c r="Q149" i="41"/>
  <c r="Q150" i="41"/>
  <c r="Q151" i="41"/>
  <c r="Q152" i="41"/>
  <c r="Q153" i="41"/>
  <c r="Q154" i="41"/>
  <c r="Q155" i="41"/>
  <c r="Q156" i="41"/>
  <c r="Q157" i="41"/>
  <c r="Q158" i="41"/>
  <c r="Q159" i="41"/>
  <c r="Q160" i="41"/>
  <c r="Q161" i="41"/>
  <c r="Q162" i="41"/>
  <c r="Q163" i="41"/>
  <c r="Q164" i="41"/>
  <c r="Q165" i="41"/>
  <c r="Q166" i="41"/>
  <c r="Q167" i="41"/>
  <c r="Q168" i="41"/>
  <c r="Q169" i="41"/>
  <c r="Q170" i="41"/>
  <c r="Q171" i="41"/>
  <c r="Q172" i="41"/>
  <c r="Q173" i="41"/>
  <c r="Q174" i="41"/>
  <c r="Q175" i="41"/>
  <c r="Q176" i="41"/>
  <c r="Q177" i="41"/>
  <c r="Q178" i="41"/>
  <c r="Q179" i="41"/>
  <c r="Q180" i="41"/>
  <c r="Q181" i="41"/>
  <c r="Q182" i="41"/>
  <c r="Q183" i="41"/>
  <c r="Q184" i="41"/>
  <c r="Q185" i="41"/>
  <c r="Q186" i="41"/>
  <c r="Q187" i="41"/>
  <c r="Q7" i="41"/>
  <c r="P187" i="41"/>
  <c r="O187" i="41"/>
  <c r="K8" i="41"/>
  <c r="K9" i="41"/>
  <c r="K10" i="41"/>
  <c r="K11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K28" i="41"/>
  <c r="K29" i="41"/>
  <c r="K30" i="41"/>
  <c r="K31" i="41"/>
  <c r="K32" i="41"/>
  <c r="K33" i="41"/>
  <c r="K34" i="41"/>
  <c r="K35" i="41"/>
  <c r="K36" i="41"/>
  <c r="K37" i="41"/>
  <c r="K38" i="41"/>
  <c r="K39" i="41"/>
  <c r="K40" i="41"/>
  <c r="K41" i="41"/>
  <c r="K42" i="41"/>
  <c r="K43" i="41"/>
  <c r="K44" i="41"/>
  <c r="K45" i="41"/>
  <c r="K46" i="41"/>
  <c r="K47" i="41"/>
  <c r="K48" i="41"/>
  <c r="K49" i="41"/>
  <c r="K50" i="41"/>
  <c r="K51" i="41"/>
  <c r="K52" i="41"/>
  <c r="K53" i="41"/>
  <c r="K54" i="41"/>
  <c r="K55" i="41"/>
  <c r="K56" i="41"/>
  <c r="K57" i="41"/>
  <c r="K58" i="41"/>
  <c r="K59" i="41"/>
  <c r="K60" i="41"/>
  <c r="K61" i="41"/>
  <c r="K62" i="41"/>
  <c r="K63" i="41"/>
  <c r="K64" i="41"/>
  <c r="K65" i="41"/>
  <c r="K66" i="41"/>
  <c r="K67" i="41"/>
  <c r="K68" i="41"/>
  <c r="K69" i="41"/>
  <c r="K70" i="41"/>
  <c r="K71" i="41"/>
  <c r="K72" i="41"/>
  <c r="K73" i="41"/>
  <c r="K74" i="41"/>
  <c r="K75" i="41"/>
  <c r="K76" i="41"/>
  <c r="K77" i="41"/>
  <c r="K78" i="41"/>
  <c r="K79" i="41"/>
  <c r="K80" i="41"/>
  <c r="K81" i="41"/>
  <c r="K82" i="41"/>
  <c r="K83" i="41"/>
  <c r="K84" i="41"/>
  <c r="K85" i="41"/>
  <c r="K86" i="41"/>
  <c r="K87" i="41"/>
  <c r="K88" i="41"/>
  <c r="K89" i="41"/>
  <c r="K90" i="41"/>
  <c r="K91" i="41"/>
  <c r="K92" i="41"/>
  <c r="K93" i="41"/>
  <c r="K94" i="41"/>
  <c r="K95" i="41"/>
  <c r="K96" i="41"/>
  <c r="K97" i="41"/>
  <c r="K98" i="41"/>
  <c r="K99" i="41"/>
  <c r="K100" i="41"/>
  <c r="K101" i="41"/>
  <c r="K102" i="41"/>
  <c r="K103" i="41"/>
  <c r="K104" i="41"/>
  <c r="K105" i="41"/>
  <c r="K106" i="41"/>
  <c r="K107" i="41"/>
  <c r="K108" i="41"/>
  <c r="K109" i="41"/>
  <c r="K110" i="41"/>
  <c r="K111" i="41"/>
  <c r="K112" i="41"/>
  <c r="K113" i="41"/>
  <c r="K114" i="41"/>
  <c r="K115" i="41"/>
  <c r="K116" i="41"/>
  <c r="K117" i="41"/>
  <c r="K118" i="41"/>
  <c r="K119" i="41"/>
  <c r="K120" i="41"/>
  <c r="K121" i="41"/>
  <c r="K122" i="41"/>
  <c r="K123" i="41"/>
  <c r="K124" i="41"/>
  <c r="K125" i="41"/>
  <c r="K126" i="41"/>
  <c r="K127" i="41"/>
  <c r="K128" i="41"/>
  <c r="K129" i="41"/>
  <c r="K130" i="41"/>
  <c r="K131" i="41"/>
  <c r="K132" i="41"/>
  <c r="K133" i="41"/>
  <c r="K134" i="41"/>
  <c r="K135" i="41"/>
  <c r="K136" i="41"/>
  <c r="K137" i="41"/>
  <c r="K138" i="41"/>
  <c r="K139" i="41"/>
  <c r="K140" i="41"/>
  <c r="K141" i="41"/>
  <c r="K142" i="41"/>
  <c r="K143" i="41"/>
  <c r="K144" i="41"/>
  <c r="K145" i="41"/>
  <c r="K146" i="41"/>
  <c r="K147" i="41"/>
  <c r="K148" i="41"/>
  <c r="K149" i="41"/>
  <c r="K150" i="41"/>
  <c r="K151" i="41"/>
  <c r="K152" i="41"/>
  <c r="K153" i="41"/>
  <c r="K154" i="41"/>
  <c r="K155" i="41"/>
  <c r="K156" i="41"/>
  <c r="K157" i="41"/>
  <c r="K158" i="41"/>
  <c r="K159" i="41"/>
  <c r="K160" i="41"/>
  <c r="K161" i="41"/>
  <c r="K162" i="41"/>
  <c r="K163" i="41"/>
  <c r="K164" i="41"/>
  <c r="K165" i="41"/>
  <c r="K166" i="41"/>
  <c r="K167" i="41"/>
  <c r="K168" i="41"/>
  <c r="K169" i="41"/>
  <c r="K170" i="41"/>
  <c r="K171" i="41"/>
  <c r="K172" i="41"/>
  <c r="K173" i="41"/>
  <c r="K174" i="41"/>
  <c r="K175" i="41"/>
  <c r="K176" i="41"/>
  <c r="K177" i="41"/>
  <c r="K178" i="41"/>
  <c r="K179" i="41"/>
  <c r="K180" i="41"/>
  <c r="K181" i="41"/>
  <c r="K182" i="41"/>
  <c r="K183" i="41"/>
  <c r="K184" i="41"/>
  <c r="K185" i="41"/>
  <c r="K186" i="41"/>
  <c r="K187" i="41"/>
  <c r="K7" i="41"/>
  <c r="L187" i="41"/>
  <c r="M187" i="41"/>
  <c r="N187" i="41"/>
  <c r="H8" i="41"/>
  <c r="H9" i="41"/>
  <c r="H10" i="41"/>
  <c r="H11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H25" i="41"/>
  <c r="H26" i="41"/>
  <c r="H27" i="41"/>
  <c r="H28" i="41"/>
  <c r="H29" i="41"/>
  <c r="H30" i="41"/>
  <c r="H31" i="41"/>
  <c r="H32" i="41"/>
  <c r="H33" i="41"/>
  <c r="H34" i="41"/>
  <c r="H35" i="41"/>
  <c r="H36" i="41"/>
  <c r="H37" i="41"/>
  <c r="H38" i="41"/>
  <c r="H39" i="41"/>
  <c r="H40" i="41"/>
  <c r="H41" i="41"/>
  <c r="H42" i="41"/>
  <c r="H43" i="41"/>
  <c r="H44" i="41"/>
  <c r="H45" i="41"/>
  <c r="H46" i="41"/>
  <c r="H47" i="41"/>
  <c r="H48" i="41"/>
  <c r="H49" i="41"/>
  <c r="H50" i="41"/>
  <c r="H51" i="41"/>
  <c r="H52" i="41"/>
  <c r="H53" i="41"/>
  <c r="H54" i="41"/>
  <c r="H55" i="41"/>
  <c r="H56" i="41"/>
  <c r="H57" i="41"/>
  <c r="H58" i="41"/>
  <c r="H59" i="41"/>
  <c r="H60" i="41"/>
  <c r="H61" i="41"/>
  <c r="H62" i="41"/>
  <c r="H63" i="41"/>
  <c r="H64" i="41"/>
  <c r="H65" i="41"/>
  <c r="H66" i="41"/>
  <c r="H67" i="41"/>
  <c r="H68" i="41"/>
  <c r="H69" i="41"/>
  <c r="H70" i="41"/>
  <c r="H71" i="41"/>
  <c r="H72" i="41"/>
  <c r="H73" i="41"/>
  <c r="H74" i="41"/>
  <c r="H75" i="41"/>
  <c r="H76" i="41"/>
  <c r="H77" i="41"/>
  <c r="H78" i="41"/>
  <c r="H79" i="41"/>
  <c r="H80" i="41"/>
  <c r="H81" i="41"/>
  <c r="H82" i="41"/>
  <c r="H83" i="41"/>
  <c r="H84" i="41"/>
  <c r="H85" i="41"/>
  <c r="H86" i="41"/>
  <c r="H87" i="41"/>
  <c r="H88" i="41"/>
  <c r="H89" i="41"/>
  <c r="H90" i="41"/>
  <c r="H91" i="41"/>
  <c r="H92" i="41"/>
  <c r="H93" i="41"/>
  <c r="H94" i="41"/>
  <c r="H95" i="41"/>
  <c r="H96" i="41"/>
  <c r="H97" i="41"/>
  <c r="H98" i="41"/>
  <c r="H99" i="41"/>
  <c r="H100" i="41"/>
  <c r="H101" i="41"/>
  <c r="H102" i="41"/>
  <c r="H103" i="41"/>
  <c r="H104" i="41"/>
  <c r="H105" i="41"/>
  <c r="H106" i="41"/>
  <c r="H107" i="41"/>
  <c r="H108" i="41"/>
  <c r="H109" i="41"/>
  <c r="H110" i="41"/>
  <c r="H111" i="41"/>
  <c r="H112" i="41"/>
  <c r="H113" i="41"/>
  <c r="H114" i="41"/>
  <c r="H115" i="41"/>
  <c r="H116" i="41"/>
  <c r="H117" i="41"/>
  <c r="H118" i="41"/>
  <c r="H119" i="41"/>
  <c r="H120" i="41"/>
  <c r="H121" i="41"/>
  <c r="H122" i="41"/>
  <c r="H123" i="41"/>
  <c r="H124" i="41"/>
  <c r="H125" i="41"/>
  <c r="H126" i="41"/>
  <c r="H127" i="41"/>
  <c r="H128" i="41"/>
  <c r="H129" i="41"/>
  <c r="H130" i="41"/>
  <c r="H131" i="41"/>
  <c r="H132" i="41"/>
  <c r="H133" i="41"/>
  <c r="H134" i="41"/>
  <c r="H135" i="41"/>
  <c r="H136" i="41"/>
  <c r="H137" i="41"/>
  <c r="H138" i="41"/>
  <c r="H139" i="41"/>
  <c r="H140" i="41"/>
  <c r="H141" i="41"/>
  <c r="H142" i="41"/>
  <c r="H143" i="41"/>
  <c r="H144" i="41"/>
  <c r="H145" i="41"/>
  <c r="H146" i="41"/>
  <c r="H147" i="41"/>
  <c r="H148" i="41"/>
  <c r="H149" i="41"/>
  <c r="H150" i="41"/>
  <c r="H151" i="41"/>
  <c r="H152" i="41"/>
  <c r="H153" i="41"/>
  <c r="H154" i="41"/>
  <c r="H155" i="41"/>
  <c r="H156" i="41"/>
  <c r="H157" i="41"/>
  <c r="H158" i="41"/>
  <c r="H159" i="41"/>
  <c r="H160" i="41"/>
  <c r="H161" i="41"/>
  <c r="H162" i="41"/>
  <c r="H163" i="41"/>
  <c r="H164" i="41"/>
  <c r="H165" i="41"/>
  <c r="H166" i="41"/>
  <c r="H167" i="41"/>
  <c r="H168" i="41"/>
  <c r="H169" i="41"/>
  <c r="H170" i="41"/>
  <c r="H171" i="41"/>
  <c r="H172" i="41"/>
  <c r="H173" i="41"/>
  <c r="H174" i="41"/>
  <c r="H175" i="41"/>
  <c r="H176" i="41"/>
  <c r="H177" i="41"/>
  <c r="H178" i="41"/>
  <c r="H179" i="41"/>
  <c r="H180" i="41"/>
  <c r="H181" i="41"/>
  <c r="H182" i="41"/>
  <c r="H183" i="41"/>
  <c r="H184" i="41"/>
  <c r="H185" i="41"/>
  <c r="H186" i="41"/>
  <c r="H187" i="41"/>
  <c r="H7" i="41"/>
  <c r="I187" i="41"/>
  <c r="J187" i="41"/>
  <c r="B8" i="41"/>
  <c r="B9" i="41"/>
  <c r="B10" i="41"/>
  <c r="B11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36" i="41"/>
  <c r="B37" i="41"/>
  <c r="B38" i="41"/>
  <c r="B39" i="41"/>
  <c r="B40" i="41"/>
  <c r="B41" i="41"/>
  <c r="B42" i="41"/>
  <c r="B43" i="41"/>
  <c r="B44" i="41"/>
  <c r="B45" i="41"/>
  <c r="B46" i="41"/>
  <c r="B47" i="41"/>
  <c r="B48" i="41"/>
  <c r="B49" i="41"/>
  <c r="B50" i="41"/>
  <c r="B51" i="41"/>
  <c r="B52" i="41"/>
  <c r="B53" i="41"/>
  <c r="B54" i="41"/>
  <c r="B55" i="41"/>
  <c r="B56" i="41"/>
  <c r="B57" i="41"/>
  <c r="B58" i="41"/>
  <c r="B59" i="41"/>
  <c r="B60" i="41"/>
  <c r="B61" i="41"/>
  <c r="B62" i="41"/>
  <c r="B63" i="41"/>
  <c r="B64" i="41"/>
  <c r="B65" i="41"/>
  <c r="B66" i="41"/>
  <c r="B67" i="41"/>
  <c r="B68" i="41"/>
  <c r="B69" i="41"/>
  <c r="B70" i="41"/>
  <c r="B71" i="41"/>
  <c r="B72" i="41"/>
  <c r="B73" i="41"/>
  <c r="B74" i="41"/>
  <c r="B75" i="41"/>
  <c r="B76" i="41"/>
  <c r="B77" i="41"/>
  <c r="B78" i="41"/>
  <c r="B79" i="41"/>
  <c r="B80" i="41"/>
  <c r="B81" i="41"/>
  <c r="B82" i="41"/>
  <c r="B83" i="41"/>
  <c r="B84" i="41"/>
  <c r="B85" i="41"/>
  <c r="B86" i="41"/>
  <c r="B87" i="41"/>
  <c r="B88" i="41"/>
  <c r="B89" i="41"/>
  <c r="B90" i="41"/>
  <c r="B91" i="41"/>
  <c r="B92" i="41"/>
  <c r="B93" i="41"/>
  <c r="B94" i="41"/>
  <c r="B95" i="41"/>
  <c r="B96" i="41"/>
  <c r="B97" i="41"/>
  <c r="B98" i="41"/>
  <c r="B99" i="41"/>
  <c r="B100" i="41"/>
  <c r="B101" i="41"/>
  <c r="B102" i="41"/>
  <c r="B103" i="41"/>
  <c r="B104" i="41"/>
  <c r="B105" i="41"/>
  <c r="B106" i="41"/>
  <c r="B107" i="41"/>
  <c r="B108" i="41"/>
  <c r="B109" i="41"/>
  <c r="B110" i="41"/>
  <c r="B111" i="41"/>
  <c r="B112" i="41"/>
  <c r="B113" i="41"/>
  <c r="B114" i="41"/>
  <c r="B115" i="41"/>
  <c r="B116" i="41"/>
  <c r="B117" i="41"/>
  <c r="B118" i="41"/>
  <c r="B119" i="41"/>
  <c r="B120" i="41"/>
  <c r="B121" i="41"/>
  <c r="B122" i="41"/>
  <c r="B123" i="41"/>
  <c r="B124" i="41"/>
  <c r="B125" i="41"/>
  <c r="B126" i="41"/>
  <c r="B127" i="41"/>
  <c r="B128" i="41"/>
  <c r="B129" i="41"/>
  <c r="B130" i="41"/>
  <c r="B131" i="41"/>
  <c r="B132" i="41"/>
  <c r="B133" i="41"/>
  <c r="B134" i="41"/>
  <c r="B135" i="41"/>
  <c r="B136" i="41"/>
  <c r="B137" i="41"/>
  <c r="B138" i="41"/>
  <c r="B139" i="41"/>
  <c r="B140" i="41"/>
  <c r="B141" i="41"/>
  <c r="B142" i="41"/>
  <c r="B143" i="41"/>
  <c r="B144" i="41"/>
  <c r="B145" i="41"/>
  <c r="B146" i="41"/>
  <c r="B147" i="41"/>
  <c r="B148" i="41"/>
  <c r="B149" i="41"/>
  <c r="B150" i="41"/>
  <c r="B151" i="41"/>
  <c r="B152" i="41"/>
  <c r="B153" i="41"/>
  <c r="B154" i="41"/>
  <c r="B155" i="41"/>
  <c r="B156" i="41"/>
  <c r="B157" i="41"/>
  <c r="B158" i="41"/>
  <c r="B159" i="41"/>
  <c r="B160" i="41"/>
  <c r="B161" i="41"/>
  <c r="B162" i="41"/>
  <c r="B163" i="41"/>
  <c r="B164" i="41"/>
  <c r="B165" i="41"/>
  <c r="B166" i="41"/>
  <c r="B167" i="41"/>
  <c r="B168" i="41"/>
  <c r="B169" i="41"/>
  <c r="B170" i="41"/>
  <c r="B171" i="41"/>
  <c r="B172" i="41"/>
  <c r="B173" i="41"/>
  <c r="B174" i="41"/>
  <c r="B175" i="41"/>
  <c r="B176" i="41"/>
  <c r="B177" i="41"/>
  <c r="B178" i="41"/>
  <c r="B179" i="41"/>
  <c r="B180" i="41"/>
  <c r="B181" i="41"/>
  <c r="B182" i="41"/>
  <c r="B183" i="41"/>
  <c r="B184" i="41"/>
  <c r="B185" i="41"/>
  <c r="B186" i="41"/>
  <c r="B7" i="41"/>
  <c r="C187" i="41"/>
  <c r="D187" i="41"/>
  <c r="E187" i="41"/>
  <c r="B187" i="41" s="1"/>
  <c r="F187" i="41"/>
  <c r="G187" i="41"/>
  <c r="F15" i="14" l="1"/>
  <c r="K23" i="71"/>
  <c r="H23" i="71"/>
  <c r="E23" i="71"/>
  <c r="J23" i="71"/>
  <c r="I23" i="71"/>
  <c r="AH24" i="1" l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9" i="1"/>
  <c r="AF21" i="1"/>
  <c r="AG24" i="1"/>
  <c r="AG18" i="1"/>
  <c r="AG15" i="1"/>
  <c r="B23" i="30" l="1"/>
  <c r="B16" i="13"/>
  <c r="C27" i="7" s="1"/>
  <c r="B18" i="12" s="1"/>
  <c r="B17" i="31" s="1"/>
  <c r="C18" i="14"/>
  <c r="AG9" i="1"/>
  <c r="B16" i="33" l="1"/>
  <c r="B18" i="32"/>
  <c r="B22" i="29" s="1"/>
  <c r="B189" i="41"/>
  <c r="C30" i="75"/>
  <c r="C15" i="75"/>
  <c r="C6" i="75"/>
  <c r="C11" i="75"/>
  <c r="C8" i="75"/>
  <c r="C5" i="75"/>
  <c r="C3" i="75"/>
  <c r="C12" i="75" l="1"/>
  <c r="D12" i="13" l="1"/>
  <c r="AE18" i="1"/>
  <c r="AE15" i="1"/>
  <c r="AE9" i="1"/>
  <c r="C4" i="75" l="1"/>
  <c r="AE24" i="1"/>
  <c r="C7" i="75" l="1"/>
  <c r="AF19" i="1"/>
  <c r="AF15" i="1"/>
  <c r="AF11" i="1"/>
  <c r="AF20" i="1"/>
  <c r="AF12" i="1"/>
  <c r="AF23" i="1"/>
  <c r="AF18" i="1"/>
  <c r="AF14" i="1"/>
  <c r="AF10" i="1"/>
  <c r="AF22" i="1"/>
  <c r="AF17" i="1"/>
  <c r="AF13" i="1"/>
  <c r="AF9" i="1"/>
  <c r="AF16" i="1"/>
  <c r="C25" i="75"/>
  <c r="C23" i="75"/>
  <c r="C21" i="75"/>
  <c r="C19" i="75"/>
  <c r="AF24" i="1" l="1"/>
  <c r="C12" i="13" l="1"/>
  <c r="E9" i="14"/>
  <c r="K20" i="71"/>
  <c r="H20" i="71"/>
  <c r="E20" i="71"/>
  <c r="AC18" i="1"/>
  <c r="AC15" i="1"/>
  <c r="AC9" i="1"/>
  <c r="Z24" i="1"/>
  <c r="W9" i="1"/>
  <c r="W24" i="1" s="1"/>
  <c r="AA9" i="1"/>
  <c r="AC24" i="1" l="1"/>
  <c r="AD23" i="1" s="1"/>
  <c r="Y9" i="1"/>
  <c r="Y24" i="1" s="1"/>
  <c r="X9" i="1"/>
  <c r="U9" i="1"/>
  <c r="X22" i="1"/>
  <c r="X20" i="1"/>
  <c r="X19" i="1"/>
  <c r="X18" i="1"/>
  <c r="X17" i="1"/>
  <c r="X16" i="1"/>
  <c r="X15" i="1"/>
  <c r="X14" i="1"/>
  <c r="X13" i="1"/>
  <c r="X12" i="1"/>
  <c r="X11" i="1"/>
  <c r="X10" i="1"/>
  <c r="AA18" i="1"/>
  <c r="AA15" i="1"/>
  <c r="AD22" i="1" l="1"/>
  <c r="AD9" i="1"/>
  <c r="U24" i="1"/>
  <c r="AA24" i="1"/>
  <c r="X24" i="1"/>
  <c r="C31" i="75"/>
  <c r="C9" i="75"/>
  <c r="C13" i="75"/>
  <c r="C10" i="75"/>
  <c r="I11" i="31"/>
  <c r="I12" i="31"/>
  <c r="I13" i="31"/>
  <c r="I10" i="31"/>
  <c r="G14" i="31"/>
  <c r="H12" i="31" s="1"/>
  <c r="E14" i="31"/>
  <c r="F11" i="31" s="1"/>
  <c r="C14" i="31"/>
  <c r="D13" i="31" s="1"/>
  <c r="H21" i="71"/>
  <c r="E21" i="71"/>
  <c r="K21" i="71"/>
  <c r="D11" i="12"/>
  <c r="J9" i="13"/>
  <c r="J10" i="13"/>
  <c r="J11" i="13"/>
  <c r="J8" i="13"/>
  <c r="I9" i="13"/>
  <c r="I10" i="13"/>
  <c r="K10" i="13" s="1"/>
  <c r="I11" i="13"/>
  <c r="I8" i="13"/>
  <c r="G12" i="13"/>
  <c r="H9" i="13"/>
  <c r="H10" i="13"/>
  <c r="H11" i="13"/>
  <c r="H8" i="13"/>
  <c r="F12" i="13"/>
  <c r="E9" i="13"/>
  <c r="E10" i="13"/>
  <c r="E11" i="13"/>
  <c r="E8" i="13"/>
  <c r="J10" i="14"/>
  <c r="J11" i="14"/>
  <c r="J12" i="14"/>
  <c r="J13" i="14"/>
  <c r="J9" i="14"/>
  <c r="I10" i="14"/>
  <c r="I11" i="14"/>
  <c r="I12" i="14"/>
  <c r="I13" i="14"/>
  <c r="I9" i="14"/>
  <c r="C14" i="75" s="1"/>
  <c r="H10" i="14"/>
  <c r="H11" i="14"/>
  <c r="H12" i="14"/>
  <c r="H13" i="14"/>
  <c r="H9" i="14"/>
  <c r="E10" i="14"/>
  <c r="E11" i="14"/>
  <c r="E12" i="14"/>
  <c r="E13" i="14"/>
  <c r="G15" i="14"/>
  <c r="D15" i="14"/>
  <c r="C11" i="15"/>
  <c r="D9" i="15" s="1"/>
  <c r="C28" i="75" l="1"/>
  <c r="C29" i="75" s="1"/>
  <c r="C26" i="75"/>
  <c r="C27" i="75" s="1"/>
  <c r="H13" i="31"/>
  <c r="F14" i="31"/>
  <c r="D13" i="12"/>
  <c r="K8" i="13"/>
  <c r="H15" i="14"/>
  <c r="E15" i="14"/>
  <c r="V18" i="1"/>
  <c r="V14" i="1"/>
  <c r="V10" i="1"/>
  <c r="V16" i="1"/>
  <c r="V12" i="1"/>
  <c r="V15" i="1"/>
  <c r="V22" i="1"/>
  <c r="V17" i="1"/>
  <c r="V13" i="1"/>
  <c r="V20" i="1"/>
  <c r="V19" i="1"/>
  <c r="V11" i="1"/>
  <c r="V9" i="1"/>
  <c r="D12" i="12"/>
  <c r="D14" i="31"/>
  <c r="D12" i="31"/>
  <c r="D10" i="31"/>
  <c r="D11" i="31"/>
  <c r="K10" i="14"/>
  <c r="K11" i="14"/>
  <c r="K13" i="14"/>
  <c r="J15" i="14"/>
  <c r="D9" i="12"/>
  <c r="D10" i="12"/>
  <c r="H11" i="31"/>
  <c r="H14" i="31"/>
  <c r="H10" i="31"/>
  <c r="F13" i="31"/>
  <c r="F12" i="31"/>
  <c r="F10" i="31"/>
  <c r="I14" i="31"/>
  <c r="J12" i="31" s="1"/>
  <c r="J12" i="13"/>
  <c r="AB13" i="1"/>
  <c r="AB12" i="1"/>
  <c r="AB20" i="1"/>
  <c r="AB17" i="1"/>
  <c r="AB22" i="1"/>
  <c r="AB11" i="1"/>
  <c r="AB19" i="1"/>
  <c r="AB16" i="1"/>
  <c r="AB14" i="1"/>
  <c r="AB10" i="1"/>
  <c r="AB18" i="1"/>
  <c r="AB15" i="1"/>
  <c r="AB9" i="1"/>
  <c r="K9" i="14"/>
  <c r="E12" i="13"/>
  <c r="K11" i="13"/>
  <c r="D10" i="15"/>
  <c r="D11" i="15" s="1"/>
  <c r="AD20" i="1"/>
  <c r="K12" i="14"/>
  <c r="H12" i="13"/>
  <c r="AD18" i="1"/>
  <c r="AD15" i="1"/>
  <c r="I12" i="13"/>
  <c r="K9" i="13"/>
  <c r="AD10" i="1"/>
  <c r="AD12" i="1"/>
  <c r="AD14" i="1"/>
  <c r="AD17" i="1"/>
  <c r="AD19" i="1"/>
  <c r="AD11" i="1"/>
  <c r="AD13" i="1"/>
  <c r="AD16" i="1"/>
  <c r="D15" i="12" l="1"/>
  <c r="V24" i="1"/>
  <c r="AD24" i="1"/>
  <c r="L15" i="14"/>
  <c r="K12" i="13"/>
  <c r="K15" i="14"/>
  <c r="J14" i="31"/>
  <c r="J10" i="31"/>
  <c r="J11" i="31"/>
  <c r="J13" i="31"/>
  <c r="AB24" i="1"/>
</calcChain>
</file>

<file path=xl/sharedStrings.xml><?xml version="1.0" encoding="utf-8"?>
<sst xmlns="http://schemas.openxmlformats.org/spreadsheetml/2006/main" count="1009" uniqueCount="385">
  <si>
    <t>(Nº Absolutos y porcentajes verticales)</t>
  </si>
  <si>
    <t>%</t>
  </si>
  <si>
    <t>FISICA</t>
  </si>
  <si>
    <t>OSTEOARTICULAR</t>
  </si>
  <si>
    <t>ENFERMEDADES CRONICAS</t>
  </si>
  <si>
    <t>NEUROMUSCULAR</t>
  </si>
  <si>
    <t>EXPRESIVA</t>
  </si>
  <si>
    <t>MIXTA</t>
  </si>
  <si>
    <t>OTRAS</t>
  </si>
  <si>
    <t>PSIQUICA</t>
  </si>
  <si>
    <t>INTELECTUAL</t>
  </si>
  <si>
    <t>ENFERMEDAD MENTAL</t>
  </si>
  <si>
    <t>SENSORIAL</t>
  </si>
  <si>
    <t>AUDITIVA</t>
  </si>
  <si>
    <t>VISUAL</t>
  </si>
  <si>
    <t>TOTAL</t>
  </si>
  <si>
    <t>NÚMEROS ABSOLUTOS</t>
  </si>
  <si>
    <t>Hombres</t>
  </si>
  <si>
    <t>Mujeres</t>
  </si>
  <si>
    <t xml:space="preserve">PERSONAS CON DISCAPACIDAD POR GRUPOS DE EDAD Y GÉNERO </t>
  </si>
  <si>
    <t>De 0 a 5 años</t>
  </si>
  <si>
    <t>De 6 A 17 años</t>
  </si>
  <si>
    <t>De 18 a 44 años</t>
  </si>
  <si>
    <t>De 45 a 64 años</t>
  </si>
  <si>
    <t>De 65 y más años</t>
  </si>
  <si>
    <t>PERSONAS CON DISCAPACIDAD POR GRUPOS DE EDAD Y GÉNERO MENORES DE 65 AÑOS</t>
  </si>
  <si>
    <t>AREAS</t>
  </si>
  <si>
    <t>POBLACIÓN CON DISCAPACIDAD</t>
  </si>
  <si>
    <t>% PcD AREA</t>
  </si>
  <si>
    <t>NORTE</t>
  </si>
  <si>
    <t>OESTE</t>
  </si>
  <si>
    <t>SUR</t>
  </si>
  <si>
    <t>ESTE</t>
  </si>
  <si>
    <t>MADRID</t>
  </si>
  <si>
    <t>DISCAPACIDAD FÍSICA</t>
  </si>
  <si>
    <t>DISCAPACIDAD PSÍQUICA</t>
  </si>
  <si>
    <t>DISCAPACIDAD SENSORIAL</t>
  </si>
  <si>
    <t>FÍSICA</t>
  </si>
  <si>
    <t>H</t>
  </si>
  <si>
    <t>M</t>
  </si>
  <si>
    <t>De 16 a 24 años</t>
  </si>
  <si>
    <t>De 25 a 44 años</t>
  </si>
  <si>
    <t>HOMBRES</t>
  </si>
  <si>
    <t>MUJERES</t>
  </si>
  <si>
    <t>Subtotal</t>
  </si>
  <si>
    <t>De 6 a 17 años</t>
  </si>
  <si>
    <t>De 33 a 64</t>
  </si>
  <si>
    <t>De 65 a 74</t>
  </si>
  <si>
    <t>Más de 75</t>
  </si>
  <si>
    <t>PSÍQUICA</t>
  </si>
  <si>
    <t xml:space="preserve"> </t>
  </si>
  <si>
    <t xml:space="preserve">PERSONAS CON DISCAPACIDAD MAYORES Y MENORES. </t>
  </si>
  <si>
    <t>De 65 y más</t>
  </si>
  <si>
    <t>TOTAL PcD</t>
  </si>
  <si>
    <t>Prop x 1.000 Hab</t>
  </si>
  <si>
    <t>0 a 64 años</t>
  </si>
  <si>
    <t>E.MENTAL</t>
  </si>
  <si>
    <t>INTELECT</t>
  </si>
  <si>
    <t>SENSOR.</t>
  </si>
  <si>
    <t>TABLA 1</t>
  </si>
  <si>
    <t>TABLA 4</t>
  </si>
  <si>
    <t>TABLA 6</t>
  </si>
  <si>
    <t>TABLA 7</t>
  </si>
  <si>
    <t>TABLA 11</t>
  </si>
  <si>
    <t>TABLA 12</t>
  </si>
  <si>
    <t>TABLA 13</t>
  </si>
  <si>
    <t>TABLA 14</t>
  </si>
  <si>
    <t>TABLA 15</t>
  </si>
  <si>
    <t>PERSONAS CON DISCAPACIDAD EN EDAD LABORAL SEGÚN TIPOLOGÍA, GRUPOS DE EDAD Y GÉNERO (DE 16 A 64 AÑOS)</t>
  </si>
  <si>
    <t>TABLA 2</t>
  </si>
  <si>
    <t>OCULTAR</t>
  </si>
  <si>
    <t>PERSONAS CON DISCAPACIDAD SEGÚN GRADO DE DISCAPACIDAD Y GRUPOS DE EDAD</t>
  </si>
  <si>
    <t>PERSONAS CON DISCAPACIDAD MENORES 65 AÑOS SEGÚN GRADO DE DISCAPACIDAD Y GÉNERO</t>
  </si>
  <si>
    <t>PERSONAS CON DISCAPACIDAD MENORES 65 AÑOS SEGÚN GRADO DE DISCAPACIDAD Y GRUPOS DE EDAD</t>
  </si>
  <si>
    <t>PERSONAS CON DISCAPACIDAD SEGÚN GRADO DE DISCAPACIDAD Y TIPOLOGÍA</t>
  </si>
  <si>
    <t>PERSONAS CON DISCAPACIDAD MENORES DE 65 AÑOS SEGÚN GRADO DE DISCAPACIDAD Y TIPOLOGÍA</t>
  </si>
  <si>
    <t>PERSONAS CON DISCAPACIDAD MENORES 65 AÑOS SEGÚN GRADO DE DISCAPACIDAD, TIPOLOGÍA Y GÉNERO</t>
  </si>
  <si>
    <t>TABLA 3</t>
  </si>
  <si>
    <t xml:space="preserve">(Número y proporción de PcD mayores y menores de 65 años en relación a la población) </t>
  </si>
  <si>
    <t>POBLACION &lt; 65 AÑOS</t>
  </si>
  <si>
    <t>PROPORCION 1.000 HABITANTES</t>
  </si>
  <si>
    <t>POBLACION &gt; 65 AÑOS</t>
  </si>
  <si>
    <t>Nº PCD TOTAL</t>
  </si>
  <si>
    <t>POBLAC. TOTAL</t>
  </si>
  <si>
    <t>PROP. 1.000 HABIT.</t>
  </si>
  <si>
    <t>Personas con discapacidad</t>
  </si>
  <si>
    <t>% Personas con discapacidad sobre la población total</t>
  </si>
  <si>
    <t xml:space="preserve">Personas con discapacidad menores 65 años </t>
  </si>
  <si>
    <t>% Personas con discapacidad menores 65 años sobre la población menor 65 años de la CM</t>
  </si>
  <si>
    <t>Personas con discapacidad de 65 y más años</t>
  </si>
  <si>
    <t>% Personas con discapacidad de 65 y más años sobre la población de 65 y mas años de la CM</t>
  </si>
  <si>
    <t>Personas con discapacidad de 0 a 5 años</t>
  </si>
  <si>
    <t>Personas con discapacidad en edad laboral de 16 a 64 años</t>
  </si>
  <si>
    <t>Personas con discapacidad en Madrid capital</t>
  </si>
  <si>
    <t>% Personas con discapacidad en el Area de S.S de Madrid sobre población de Madrid</t>
  </si>
  <si>
    <t>Personas con discapacidad física</t>
  </si>
  <si>
    <t>% Personas con discapacidad física respecto total PcD</t>
  </si>
  <si>
    <t>Personas con discapacidad intelectual</t>
  </si>
  <si>
    <t>% Personas con discapacidad intelectual respecto total PcD</t>
  </si>
  <si>
    <t xml:space="preserve">Personas con discapacidad de enfermedad mental </t>
  </si>
  <si>
    <t>% Personas con discapacidad de enfermedad mental respecto total PcD</t>
  </si>
  <si>
    <t>Personas con discapacidad sensorial</t>
  </si>
  <si>
    <t xml:space="preserve">% Personas con discapacidad sensorial respecto total PcD </t>
  </si>
  <si>
    <t>Personas con más del 65% de discapacidad</t>
  </si>
  <si>
    <t>% Personas con más del 65% de discapacidad respecto total PcD</t>
  </si>
  <si>
    <t>Personas gravemente afectadas con más del 74% de discapacidad</t>
  </si>
  <si>
    <t>% Personas con más del 74% de discapacidad respecto total PcD</t>
  </si>
  <si>
    <t>Personas gravemente afectadas con más del 74% de discapacidad menores 65 años</t>
  </si>
  <si>
    <t>% Personas con discapacidad menores 65 años sobre la población  total de la CM</t>
  </si>
  <si>
    <t>% Personas con discapacidad de 65 y más años sobre la población total de la CM</t>
  </si>
  <si>
    <t>Población Total de la Comunidad de Madrid</t>
  </si>
  <si>
    <t>Acebeda (La)</t>
  </si>
  <si>
    <t>Ajalvir</t>
  </si>
  <si>
    <t>Alameda del Valle</t>
  </si>
  <si>
    <t>Álamo (El)</t>
  </si>
  <si>
    <t>Alcalá de Henares</t>
  </si>
  <si>
    <t>Alcobendas</t>
  </si>
  <si>
    <t>Alcorcón</t>
  </si>
  <si>
    <t>Algete</t>
  </si>
  <si>
    <t>Alpedrete</t>
  </si>
  <si>
    <t>Ambite</t>
  </si>
  <si>
    <t>Anchuelo</t>
  </si>
  <si>
    <t>Aranjuez</t>
  </si>
  <si>
    <t>Arganda del Rey</t>
  </si>
  <si>
    <t>Arroyomolinos</t>
  </si>
  <si>
    <t>Batres</t>
  </si>
  <si>
    <t>Becerril de la Sierra</t>
  </si>
  <si>
    <t>Belmonte de Tajo</t>
  </si>
  <si>
    <t>Berrueco (El)</t>
  </si>
  <si>
    <t>Boadilla del Monte</t>
  </si>
  <si>
    <t>Boalo (El)</t>
  </si>
  <si>
    <t>Braojos</t>
  </si>
  <si>
    <t>Brea de Tajo</t>
  </si>
  <si>
    <t>Brunete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</si>
  <si>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</si>
  <si>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</si>
  <si>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</si>
  <si>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</si>
  <si>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</si>
  <si>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</si>
  <si>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</si>
  <si>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</si>
  <si>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</si>
  <si>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</si>
  <si>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</si>
  <si>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</si>
  <si>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Chapinería</t>
  </si>
  <si>
    <t>Chinchón</t>
  </si>
  <si>
    <t>Ciempozuelos</t>
  </si>
  <si>
    <t>Cobeña</t>
  </si>
  <si>
    <t>Collado Mediano</t>
  </si>
  <si>
    <t>Collado Villalba</t>
  </si>
  <si>
    <t>Colmenar de Oreja</t>
  </si>
  <si>
    <t>Colmenar del Arroyo</t>
  </si>
  <si>
    <t>Colmenar Viejo</t>
  </si>
  <si>
    <t>Colmenarejo</t>
  </si>
  <si>
    <t>Corpa</t>
  </si>
  <si>
    <t>Coslada</t>
  </si>
  <si>
    <t>Cubas de la Sagra</t>
  </si>
  <si>
    <t>Daganzo de Arriba</t>
  </si>
  <si>
    <t>Escorial (El)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</si>
  <si>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</si>
  <si>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</si>
  <si>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</si>
  <si>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</si>
  <si>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</si>
  <si>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</si>
  <si>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Gascones</t>
  </si>
  <si>
    <t>Getafe</t>
  </si>
  <si>
    <t>Griñón</t>
  </si>
  <si>
    <t>Guadalix de la Sierra</t>
  </si>
  <si>
    <t>Guadarrama</t>
  </si>
  <si>
    <t>Hiruela (La)</t>
  </si>
  <si>
    <t>Horcajuelo de la Sierra</t>
  </si>
  <si>
    <t>Hoyo de Manzanares</t>
  </si>
  <si>
    <t>Humanes de Madrid</t>
  </si>
  <si>
    <t>Leganés</t>
  </si>
  <si>
    <t>Loeches</t>
  </si>
  <si>
    <t>Lozoya</t>
  </si>
  <si>
    <t>Madarcos</t>
  </si>
  <si>
    <t>Madrid</t>
  </si>
  <si>
    <t>Majadahonda</t>
  </si>
  <si>
    <t>Manzanares el Real</t>
  </si>
  <si>
    <t>Meco</t>
  </si>
  <si>
    <t>Mejorada del Campo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</si>
  <si>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</si>
  <si>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</si>
  <si>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</si>
  <si>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</si>
  <si>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</si>
  <si>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</si>
  <si>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</si>
  <si>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Navalafuente</t>
  </si>
  <si>
    <t>Navalagamella</t>
  </si>
  <si>
    <t>Navalcarnero</t>
  </si>
  <si>
    <t>Navarredonda y San Mamés</t>
  </si>
  <si>
    <t>Navas del Rey</t>
  </si>
  <si>
    <t>Olmeda de las Fuentes</t>
  </si>
  <si>
    <t>Orusco de Tajuña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</si>
  <si>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</si>
  <si>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</si>
  <si>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</si>
  <si>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</si>
  <si>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</si>
  <si>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</si>
  <si>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</si>
  <si>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</si>
  <si>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Pozuelo de Alarcón</t>
  </si>
  <si>
    <t>Prádena del Rincón</t>
  </si>
  <si>
    <t>Puebla de la Sierra</t>
  </si>
  <si>
    <t xml:space="preserve">Puentes Viejas </t>
  </si>
  <si>
    <t>Quijorna</t>
  </si>
  <si>
    <t>Redueña</t>
  </si>
  <si>
    <t>Ribatejada</t>
  </si>
  <si>
    <t>Rivas-Vaciamadrid</t>
  </si>
  <si>
    <t>Robledillo de la Jara</t>
  </si>
  <si>
    <t>Robregordo</t>
  </si>
  <si>
    <t>Rozas de Madrid (Las)</t>
  </si>
  <si>
    <t>Rozas de Puerto Real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</si>
  <si>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</si>
  <si>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</si>
  <si>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</si>
  <si>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</si>
  <si>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</si>
  <si>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</si>
  <si>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</si>
  <si>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</si>
  <si>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</si>
  <si>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</si>
  <si>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</si>
  <si>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</si>
  <si>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</si>
  <si>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</si>
  <si>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</si>
  <si>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</si>
  <si>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</si>
  <si>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Torres de la Alameda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</si>
  <si>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</si>
  <si>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</si>
  <si>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</si>
  <si>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</si>
  <si>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</si>
  <si>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</si>
  <si>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</si>
  <si>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</si>
  <si>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</si>
  <si>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Valdilecha</t>
  </si>
  <si>
    <t>Valverde de Alcalá</t>
  </si>
  <si>
    <t>Velilla de San Antonio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</si>
  <si>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</si>
  <si>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</si>
  <si>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</si>
  <si>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</si>
  <si>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</si>
  <si>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</si>
  <si>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</si>
  <si>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</si>
  <si>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</si>
  <si>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</si>
  <si>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</si>
  <si>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Salvanés</t>
  </si>
  <si>
    <t>Villaviciosa de Odón</t>
  </si>
  <si>
    <t>Zarzalejo</t>
  </si>
  <si>
    <t>Población Total de la Comunidad de Madrid (menores de 65 años)</t>
  </si>
  <si>
    <t>Población Total de la Comunidad de Madrid (mayores de 65 años)</t>
  </si>
  <si>
    <t>% Personas gravemente afectadas con más del 74% de discapacidad menores 65 años sobre población total</t>
  </si>
  <si>
    <t>TABLA 5</t>
  </si>
  <si>
    <t>(Nº Absolutos y proporción por 1.000 habitantes en cada grupo de edad)</t>
  </si>
  <si>
    <t>(Nº Absolutos y proporción por 1.000 habitantes en cada grupo de edad para la población menor de 65 años)</t>
  </si>
  <si>
    <t>TABLA 8</t>
  </si>
  <si>
    <t>TABLA 9</t>
  </si>
  <si>
    <t>TABLA 10</t>
  </si>
  <si>
    <t>CARACTERÍSTICAS SOCIODEMOGRÁFICAS</t>
  </si>
  <si>
    <t xml:space="preserve">PERSONAS CON DISCAPACIDAD POR AREAS DE SERVICIOS SOCIALES  </t>
  </si>
  <si>
    <t>PERSONAS CON DISCAPACIDAD SEGÚN GRADO Y TIPOLOGÍA</t>
  </si>
  <si>
    <t>PERSONAS CON DISCAPACIDAD POR MUNICIPIOS</t>
  </si>
  <si>
    <t>TABLA 16</t>
  </si>
  <si>
    <t>RESUMEN DE DATOS</t>
  </si>
  <si>
    <t>Volver al índice</t>
  </si>
  <si>
    <t xml:space="preserve">TABLA 3     PERSONAS CON DISCAPACIDAD SEGÚN GÉNERO </t>
  </si>
  <si>
    <t xml:space="preserve">TABLA 4     PERSONAS CON DISCAPACIDAD POR GRUPOS DE EDAD Y GÉNERO </t>
  </si>
  <si>
    <t>TABLA 5     PERSONAS CON DISCAPACIDAD POR GRUPOS DE EDAD Y GÉNERO MENORES DE 65 AÑOS</t>
  </si>
  <si>
    <t>TABLA 6     PERSONAS CON DISCAPACIDAD EN EDAD LABORAL SEGÚN TIPOLOGÍA, GRUPOS DE EDAD Y GÉNERO (DE 16 A 64 AÑOS)</t>
  </si>
  <si>
    <t>TABLA 8     PERSONAS CON DISCAPACIDAD SEGÚN GRADO DE DISCAPACIDAD Y GRUPOS DE EDAD</t>
  </si>
  <si>
    <t>TABLA 9     PERSONAS CON DISCAPACIDAD MENORES 65 AÑOS SEGÚN GRADO DE DISCAPACIDAD Y GRUPOS DE EDAD</t>
  </si>
  <si>
    <t>TABLA 10   PERSONAS CON DISCAPACIDAD MENORES 65 AÑOS SEGÚN GRADO DE DISCAPACIDAD Y GÉNERO</t>
  </si>
  <si>
    <t>TABLA 11   PERSONAS CON DISCAPACIDAD SEGÚN GRADO DE DISCAPACIDAD Y TIPOLOGÍA</t>
  </si>
  <si>
    <t>TABLA 12   PERSONAS CON DISCAPACIDAD MENORES DE 65 AÑOS SEGÚN GRADO DE DISCAPACIDAD Y TIPOLOGÍA</t>
  </si>
  <si>
    <t>TABLA 13   PERSONAS CON DISCAPACIDAD MENORES 65 AÑOS SEGÚN GRADO DE DISCAPACIDAD, TIPOLOGÍA Y GÉNERO</t>
  </si>
  <si>
    <t>TABLA 14   PERSONAS CON DISCAPACIDAD MAYORES Y MENORES DE 65 AÑOS POR MUNICIPIOS</t>
  </si>
  <si>
    <t>TABLA 15   PERSONAS CON DISCAPACIDAD POR MUNICIPIOS Y TIPOLOGÍA</t>
  </si>
  <si>
    <t>TABLA 16   PERSONAS CON DISCAPACIDAD SEGÚN MUNICIPIOS, TIPOLOGÍA Y GÉNERO</t>
  </si>
  <si>
    <t>INDICADORES DE EVOLUCIÓN DEL NÚMERO DE PERSONAS CON DISCAPACIDAD</t>
  </si>
  <si>
    <t>ÁREAS DE SERVICIOS SOCIALES</t>
  </si>
  <si>
    <t>TABLA 7     PERSONAS CON DISCAPACIDAD POR ÁREAS DE SERVICIOS SOCIALES</t>
  </si>
  <si>
    <t>Nº PCD &gt; 65 AÑOS</t>
  </si>
  <si>
    <t>Nº PCD &lt; 65 AÑOS</t>
  </si>
  <si>
    <t>NO CONSTA</t>
  </si>
  <si>
    <t>CRÓNICAS</t>
  </si>
  <si>
    <t>MIXTAS</t>
  </si>
  <si>
    <t>Prop. Por 1.000 HAB</t>
  </si>
  <si>
    <t>Municipio</t>
  </si>
  <si>
    <t>ENF. MENTAL</t>
  </si>
  <si>
    <t>OTROS</t>
  </si>
  <si>
    <t>NO CONSTA *</t>
  </si>
  <si>
    <t>NO CONSTA*:</t>
  </si>
  <si>
    <t>Personas con incapacidad laboral, no valorados por la red de Centros Base</t>
  </si>
  <si>
    <t>PERSONAS CON DISCAPACIDAD SEGÚN GÉNERO</t>
  </si>
  <si>
    <t xml:space="preserve"> (Nº Absolutos  y porcentajes verticales)</t>
  </si>
  <si>
    <t>SORDOCEGUERA</t>
  </si>
  <si>
    <t>Estremera</t>
  </si>
  <si>
    <t>Navacerrada</t>
  </si>
  <si>
    <t>Pozuelo del Rey</t>
  </si>
  <si>
    <t>TABLA 17</t>
  </si>
  <si>
    <t>TABLA 17   PERSONAS CON DISCAPACIDAD EN MADRID CAPITAL POR DISTRITOS, TIPOLOGÍA Y GÉNERO</t>
  </si>
  <si>
    <t>Centro</t>
  </si>
  <si>
    <t>Arganzuela</t>
  </si>
  <si>
    <t>Retiro</t>
  </si>
  <si>
    <t>Salamanca</t>
  </si>
  <si>
    <t>Chamartín</t>
  </si>
  <si>
    <t>Tetuán</t>
  </si>
  <si>
    <t>Chamberí</t>
  </si>
  <si>
    <t>Fuencarral - El Pardo</t>
  </si>
  <si>
    <t>Moncloa - Aravaca</t>
  </si>
  <si>
    <t>Latina</t>
  </si>
  <si>
    <t>Carabanchel</t>
  </si>
  <si>
    <t>Usera</t>
  </si>
  <si>
    <t>Puente de Vallecas</t>
  </si>
  <si>
    <t>Moratalaz</t>
  </si>
  <si>
    <t>Ciudad Lineal</t>
  </si>
  <si>
    <t>Hortaleza</t>
  </si>
  <si>
    <t>Villaverde</t>
  </si>
  <si>
    <t>Villa de Vallecas</t>
  </si>
  <si>
    <t>Vicálvaro</t>
  </si>
  <si>
    <t>San Blas</t>
  </si>
  <si>
    <t>Barajas</t>
  </si>
  <si>
    <t>Sin dato</t>
  </si>
  <si>
    <t>DATOS ESTADÍSTICOS DE PERSONAS CON DISCAPACIDAD EN LA COMUNIDAD DE MADRID EN 2018</t>
  </si>
  <si>
    <t>Fuente: Bases de Datos del Reconocimiento del Grado de  Discapacidad 20012-2018</t>
  </si>
  <si>
    <t>EVOLUCION DEL NUMERO DE PERSONAS CON DISCAPACIDAD 2012-2018 SEGÚN TIPOLOGÍA</t>
  </si>
  <si>
    <t>EVOLUCION  NUMERO DE PERSONAS CON DISCAPACIDAD 2009-2018</t>
  </si>
  <si>
    <t>Fuente: Base de Datos del Reconocimiento del Grado de  Discapacidad a 31 diciembre del 2018</t>
  </si>
  <si>
    <t>Fuente: Bases de Datos del Reconocimiento del Grado de  Discapacidad  a 31 de diciembre de 2018</t>
  </si>
  <si>
    <t>Fuente: Bases de Datos del Reconocimiento del Grado de  Discapacidad a 31 diciembre del 2018 y Padrón de Habitantes INE  2018</t>
  </si>
  <si>
    <t>Fuente: Base de Datos del Grado de Reconocimiento de Discapacidad a 31 diciembre del 2018</t>
  </si>
  <si>
    <t>Fuente: Base de Datos del Reconocimiento del Grado de  Discapacidad a 31 diciembre del 2018 y Padrón de Habitantes a 1 de  enero de 2018</t>
  </si>
  <si>
    <t>PERSONAS CON DISCAPACIDAD EN 2018 SEGÚN MUNICIPIOS, TIPOLOGÍA Y GÉNERO</t>
  </si>
  <si>
    <t>PERSONAS CON DISCAPACIDAD EN 2018 POR MUNICIPIOS Y TIPOLOGÍA</t>
  </si>
  <si>
    <t>POBLACIÓN POR MUNICIPIOS DE LA COMUNIDAD DE MADRID EN 2018</t>
  </si>
  <si>
    <t>PERSONAS CON DISCAPACIDAD EN MADRID CAPITAL EN 2018 POR DISTRITOS, TIPOLOGÍA Y GÉNERO</t>
  </si>
  <si>
    <t>RESUMEN DATOS PERSONAS CON DISCAPACIDAD COMUNIDAD DE MADRID AÑO 2018</t>
  </si>
  <si>
    <t>TABLA 1     EVOLUCION DEL NUMERO DE PERSONAS CON DISCAPACIDAD 2012-2018 SEGÚN TIPOLOGÍA</t>
  </si>
  <si>
    <t>TABLA 2     EVOLUCION DEL Nº Y PROPORCIÓN DE PERSONAS CON DISCAPACIDAD MAYORES Y MENORES DE 65 AÑOS EN RELACIÓN A LA POBLACIÓN 2009-2018</t>
  </si>
  <si>
    <t>Sin datos</t>
  </si>
  <si>
    <t>Atazar (El)</t>
  </si>
  <si>
    <t>Berzosa de Lozoya</t>
  </si>
  <si>
    <t xml:space="preserve">Gargantilla de Lozoya y Pinilla de Buitrago </t>
  </si>
  <si>
    <t>Horcajo de la Sierra</t>
  </si>
  <si>
    <t>Miraflores de La Sierra</t>
  </si>
  <si>
    <t>Paracuellos del Jarama</t>
  </si>
  <si>
    <t>Piñuecar-Gandullas</t>
  </si>
  <si>
    <t>Rascafría</t>
  </si>
  <si>
    <t>San Agustin de Guadalix</t>
  </si>
  <si>
    <t xml:space="preserve">San Fernando de Henares </t>
  </si>
  <si>
    <t>Soto del Real</t>
  </si>
  <si>
    <t>Talamanca del Jarama</t>
  </si>
  <si>
    <t>Torremocha del Jarama</t>
  </si>
  <si>
    <t>Valdetorres del Jarama</t>
  </si>
  <si>
    <t>Villavieja de Lozoya</t>
  </si>
  <si>
    <t>Lozoyuela- Navas-Sieteiglesias</t>
  </si>
  <si>
    <t>Tres Cantos</t>
  </si>
  <si>
    <t>Sin especificar</t>
  </si>
  <si>
    <t>POBLACIÓN 2018</t>
  </si>
  <si>
    <t>Aldea del Fresno</t>
  </si>
  <si>
    <t>Buitrago de Lozoya</t>
  </si>
  <si>
    <t>Fresnedillas de la Oliva</t>
  </si>
  <si>
    <t>Nuevo Baztán</t>
  </si>
  <si>
    <t>Robledo de Chavela</t>
  </si>
  <si>
    <t>San Lorenzo de El Escorial</t>
  </si>
  <si>
    <t>Vellón (El)</t>
  </si>
  <si>
    <t>Fuente: Bases de Datos del Reconocimiento del Grado de  Discapacidad 2009-2018 y Padrón de Habitantes IECM  2018</t>
  </si>
  <si>
    <t>Dirección General de Atención a las Personas con Discapacidad  de la Consejería de Políticas Sociales, Familias, Igualdad y Natalidad de la Comunidad de Madrid</t>
  </si>
  <si>
    <t>Dirección General de Atención a Personas con Discapacidad Consejería de Políticas  Sociales , Familias, Infancia y Natalidad de la Comunidad de Madrid</t>
  </si>
  <si>
    <t>Dirección General de Atención a Personas con Discapacidad Consejería de Políticas  Sociales , Familias, Infancia  y Natalidad de la Comunidad de Madrid</t>
  </si>
  <si>
    <t>Dirección General de Atención a Personas con Discapacidad Consejería de Políticas  Sociales, Familias, Igualdad y Natalidad de la Comunidad de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</si>
</sst>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"/>
    <numFmt numFmtId="166" formatCode="0.0"/>
    <numFmt numFmtId="167" formatCode="_(* #,##0_);_(* \(#,##0\);_(* &quot;-&quot;??_);_(@_)"/>
  </numFmts>
  <fonts count="3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Comic Sans MS"/>
      <family val="4"/>
    </font>
    <font>
      <sz val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u/>
      <sz val="10"/>
      <color theme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10"/>
      <color indexed="8"/>
      <name val="Calibri"/>
      <family val="2"/>
    </font>
    <font>
      <b/>
      <i/>
      <sz val="7"/>
      <name val="Calibri"/>
      <family val="2"/>
    </font>
    <font>
      <b/>
      <sz val="7"/>
      <name val="Calibri"/>
      <family val="2"/>
    </font>
    <font>
      <sz val="11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sz val="10"/>
      <name val="Arial"/>
      <family val="2"/>
    </font>
    <font>
      <b/>
      <sz val="10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8"/>
      </patternFill>
    </fill>
  </fills>
  <borders count="1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n">
        <color theme="0" tint="-0.499984740745262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8" fillId="0" borderId="0"/>
    <xf numFmtId="0" fontId="5" fillId="0" borderId="0"/>
    <xf numFmtId="0" fontId="10" fillId="0" borderId="0"/>
    <xf numFmtId="0" fontId="5" fillId="0" borderId="0"/>
    <xf numFmtId="0" fontId="9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9" fontId="34" fillId="0" borderId="0" applyFont="0" applyFill="0" applyBorder="0" applyAlignment="0" applyProtection="0"/>
  </cellStyleXfs>
  <cellXfs count="63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1" applyAlignment="1" applyProtection="1"/>
    <xf numFmtId="0" fontId="13" fillId="0" borderId="0" xfId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13" fillId="13" borderId="0" xfId="1" applyFill="1" applyAlignment="1" applyProtection="1">
      <alignment horizontal="center"/>
    </xf>
    <xf numFmtId="0" fontId="7" fillId="10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1" fillId="0" borderId="0" xfId="97" applyFont="1" applyFill="1" applyBorder="1" applyAlignment="1">
      <alignment wrapText="1"/>
    </xf>
    <xf numFmtId="0" fontId="1" fillId="0" borderId="0" xfId="97" applyFont="1" applyFill="1" applyBorder="1" applyAlignment="1">
      <alignment horizontal="right" wrapText="1"/>
    </xf>
    <xf numFmtId="3" fontId="14" fillId="0" borderId="0" xfId="49" applyNumberFormat="1" applyFont="1" applyAlignment="1">
      <alignment horizontal="center"/>
    </xf>
    <xf numFmtId="3" fontId="15" fillId="3" borderId="25" xfId="49" applyNumberFormat="1" applyFont="1" applyFill="1" applyBorder="1" applyAlignment="1">
      <alignment horizontal="center"/>
    </xf>
    <xf numFmtId="3" fontId="15" fillId="3" borderId="26" xfId="49" applyNumberFormat="1" applyFont="1" applyFill="1" applyBorder="1" applyAlignment="1">
      <alignment horizontal="center"/>
    </xf>
    <xf numFmtId="0" fontId="15" fillId="3" borderId="25" xfId="49" applyNumberFormat="1" applyFont="1" applyFill="1" applyBorder="1" applyAlignment="1">
      <alignment horizontal="center"/>
    </xf>
    <xf numFmtId="0" fontId="15" fillId="5" borderId="25" xfId="49" applyNumberFormat="1" applyFont="1" applyFill="1" applyBorder="1" applyAlignment="1">
      <alignment horizontal="center"/>
    </xf>
    <xf numFmtId="3" fontId="15" fillId="5" borderId="34" xfId="49" applyNumberFormat="1" applyFont="1" applyFill="1" applyBorder="1" applyAlignment="1">
      <alignment horizontal="center"/>
    </xf>
    <xf numFmtId="3" fontId="14" fillId="0" borderId="1" xfId="49" applyNumberFormat="1" applyFont="1" applyBorder="1" applyAlignment="1">
      <alignment horizontal="center"/>
    </xf>
    <xf numFmtId="3" fontId="14" fillId="0" borderId="1" xfId="49" applyNumberFormat="1" applyFont="1" applyFill="1" applyBorder="1" applyAlignment="1">
      <alignment horizontal="center"/>
    </xf>
    <xf numFmtId="165" fontId="14" fillId="0" borderId="14" xfId="49" applyNumberFormat="1" applyFont="1" applyBorder="1" applyAlignment="1">
      <alignment horizontal="center"/>
    </xf>
    <xf numFmtId="2" fontId="14" fillId="0" borderId="14" xfId="49" applyNumberFormat="1" applyFont="1" applyBorder="1" applyAlignment="1">
      <alignment horizontal="center"/>
    </xf>
    <xf numFmtId="2" fontId="14" fillId="0" borderId="0" xfId="49" applyNumberFormat="1" applyFont="1" applyBorder="1" applyAlignment="1">
      <alignment horizontal="center"/>
    </xf>
    <xf numFmtId="2" fontId="14" fillId="0" borderId="18" xfId="49" applyNumberFormat="1" applyFont="1" applyBorder="1" applyAlignment="1">
      <alignment horizontal="center"/>
    </xf>
    <xf numFmtId="3" fontId="14" fillId="0" borderId="18" xfId="49" applyNumberFormat="1" applyFont="1" applyBorder="1" applyAlignment="1">
      <alignment horizontal="center"/>
    </xf>
    <xf numFmtId="3" fontId="14" fillId="0" borderId="18" xfId="49" applyNumberFormat="1" applyFont="1" applyFill="1" applyBorder="1" applyAlignment="1">
      <alignment horizontal="center"/>
    </xf>
    <xf numFmtId="4" fontId="14" fillId="0" borderId="18" xfId="49" applyNumberFormat="1" applyFont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3" fontId="17" fillId="0" borderId="0" xfId="0" applyNumberFormat="1" applyFont="1" applyAlignment="1">
      <alignment horizontal="center"/>
    </xf>
    <xf numFmtId="3" fontId="18" fillId="0" borderId="0" xfId="1" applyNumberFormat="1" applyFont="1" applyAlignment="1" applyProtection="1">
      <alignment horizontal="center" wrapText="1"/>
    </xf>
    <xf numFmtId="3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14" fillId="0" borderId="0" xfId="0" applyFont="1" applyFill="1" applyBorder="1"/>
    <xf numFmtId="3" fontId="14" fillId="0" borderId="0" xfId="0" applyNumberFormat="1" applyFont="1"/>
    <xf numFmtId="3" fontId="21" fillId="0" borderId="0" xfId="0" applyNumberFormat="1" applyFont="1" applyAlignment="1">
      <alignment horizontal="center"/>
    </xf>
    <xf numFmtId="3" fontId="14" fillId="0" borderId="38" xfId="50" applyNumberFormat="1" applyFont="1" applyBorder="1" applyAlignment="1">
      <alignment horizontal="center" vertical="center"/>
    </xf>
    <xf numFmtId="0" fontId="15" fillId="3" borderId="17" xfId="50" applyNumberFormat="1" applyFont="1" applyFill="1" applyBorder="1" applyAlignment="1">
      <alignment horizontal="center"/>
    </xf>
    <xf numFmtId="3" fontId="14" fillId="0" borderId="18" xfId="50" applyNumberFormat="1" applyFont="1" applyBorder="1" applyAlignment="1">
      <alignment horizontal="center"/>
    </xf>
    <xf numFmtId="165" fontId="14" fillId="0" borderId="18" xfId="50" applyNumberFormat="1" applyFont="1" applyBorder="1" applyAlignment="1">
      <alignment horizontal="center"/>
    </xf>
    <xf numFmtId="3" fontId="14" fillId="0" borderId="18" xfId="50" applyNumberFormat="1" applyFont="1" applyFill="1" applyBorder="1" applyAlignment="1">
      <alignment horizontal="center"/>
    </xf>
    <xf numFmtId="165" fontId="14" fillId="0" borderId="19" xfId="50" applyNumberFormat="1" applyFont="1" applyFill="1" applyBorder="1" applyAlignment="1">
      <alignment horizontal="center"/>
    </xf>
    <xf numFmtId="3" fontId="14" fillId="4" borderId="0" xfId="0" applyNumberFormat="1" applyFont="1" applyFill="1" applyBorder="1" applyAlignment="1">
      <alignment horizontal="right"/>
    </xf>
    <xf numFmtId="165" fontId="14" fillId="0" borderId="18" xfId="50" applyNumberFormat="1" applyFont="1" applyFill="1" applyBorder="1" applyAlignment="1">
      <alignment horizontal="center"/>
    </xf>
    <xf numFmtId="3" fontId="14" fillId="4" borderId="18" xfId="50" applyNumberFormat="1" applyFont="1" applyFill="1" applyBorder="1" applyAlignment="1">
      <alignment horizontal="center"/>
    </xf>
    <xf numFmtId="165" fontId="14" fillId="4" borderId="18" xfId="50" applyNumberFormat="1" applyFont="1" applyFill="1" applyBorder="1" applyAlignment="1">
      <alignment horizontal="center"/>
    </xf>
    <xf numFmtId="0" fontId="14" fillId="0" borderId="0" xfId="0" applyFont="1" applyFill="1"/>
    <xf numFmtId="3" fontId="15" fillId="0" borderId="0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wrapText="1"/>
    </xf>
    <xf numFmtId="0" fontId="18" fillId="0" borderId="0" xfId="1" applyFont="1" applyAlignment="1" applyProtection="1"/>
    <xf numFmtId="3" fontId="18" fillId="0" borderId="0" xfId="1" applyNumberFormat="1" applyFont="1" applyAlignment="1" applyProtection="1">
      <alignment horizontal="center"/>
    </xf>
    <xf numFmtId="3" fontId="14" fillId="3" borderId="0" xfId="0" applyNumberFormat="1" applyFont="1" applyFill="1" applyAlignment="1">
      <alignment horizontal="left"/>
    </xf>
    <xf numFmtId="3" fontId="16" fillId="0" borderId="0" xfId="0" applyNumberFormat="1" applyFont="1" applyFill="1" applyBorder="1" applyAlignment="1">
      <alignment horizontal="center"/>
    </xf>
    <xf numFmtId="3" fontId="17" fillId="0" borderId="0" xfId="0" applyNumberFormat="1" applyFont="1" applyAlignment="1">
      <alignment horizontal="right"/>
    </xf>
    <xf numFmtId="3" fontId="23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3" fontId="17" fillId="0" borderId="0" xfId="0" applyNumberFormat="1" applyFont="1" applyAlignment="1">
      <alignment horizontal="right" vertical="center"/>
    </xf>
    <xf numFmtId="166" fontId="18" fillId="0" borderId="0" xfId="1" applyNumberFormat="1" applyFont="1" applyAlignment="1" applyProtection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  <xf numFmtId="3" fontId="28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center"/>
    </xf>
    <xf numFmtId="3" fontId="14" fillId="0" borderId="17" xfId="0" applyNumberFormat="1" applyFont="1" applyBorder="1" applyAlignment="1">
      <alignment horizontal="center"/>
    </xf>
    <xf numFmtId="3" fontId="14" fillId="0" borderId="0" xfId="0" applyNumberFormat="1" applyFont="1" applyBorder="1"/>
    <xf numFmtId="3" fontId="14" fillId="0" borderId="0" xfId="0" applyNumberFormat="1" applyFont="1" applyBorder="1" applyAlignment="1"/>
    <xf numFmtId="0" fontId="14" fillId="0" borderId="0" xfId="0" applyFont="1" applyAlignment="1"/>
    <xf numFmtId="0" fontId="14" fillId="0" borderId="0" xfId="0" applyFont="1" applyAlignment="1">
      <alignment wrapText="1"/>
    </xf>
    <xf numFmtId="0" fontId="17" fillId="0" borderId="0" xfId="0" applyFont="1"/>
    <xf numFmtId="3" fontId="29" fillId="0" borderId="0" xfId="0" applyNumberFormat="1" applyFont="1" applyAlignment="1">
      <alignment horizontal="center"/>
    </xf>
    <xf numFmtId="3" fontId="19" fillId="0" borderId="5" xfId="0" applyNumberFormat="1" applyFont="1" applyBorder="1" applyAlignment="1">
      <alignment horizontal="center"/>
    </xf>
    <xf numFmtId="3" fontId="29" fillId="0" borderId="18" xfId="0" applyNumberFormat="1" applyFont="1" applyBorder="1" applyAlignment="1">
      <alignment horizontal="center"/>
    </xf>
    <xf numFmtId="3" fontId="19" fillId="0" borderId="18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right"/>
    </xf>
    <xf numFmtId="3" fontId="29" fillId="0" borderId="0" xfId="0" applyNumberFormat="1" applyFont="1" applyBorder="1" applyAlignment="1">
      <alignment horizontal="center"/>
    </xf>
    <xf numFmtId="0" fontId="1" fillId="0" borderId="0" xfId="90" applyFont="1" applyFill="1" applyBorder="1" applyAlignment="1">
      <alignment horizontal="right" wrapText="1"/>
    </xf>
    <xf numFmtId="3" fontId="29" fillId="0" borderId="31" xfId="0" applyNumberFormat="1" applyFont="1" applyBorder="1" applyAlignment="1">
      <alignment horizontal="center"/>
    </xf>
    <xf numFmtId="3" fontId="23" fillId="0" borderId="11" xfId="0" applyNumberFormat="1" applyFont="1" applyBorder="1" applyAlignment="1"/>
    <xf numFmtId="3" fontId="23" fillId="0" borderId="0" xfId="0" applyNumberFormat="1" applyFont="1" applyBorder="1" applyAlignment="1"/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97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" fillId="0" borderId="0" xfId="98" applyFont="1" applyFill="1" applyBorder="1" applyAlignment="1">
      <alignment wrapText="1"/>
    </xf>
    <xf numFmtId="0" fontId="1" fillId="0" borderId="0" xfId="98" applyFont="1" applyFill="1" applyBorder="1" applyAlignment="1">
      <alignment horizontal="right" wrapText="1"/>
    </xf>
    <xf numFmtId="0" fontId="30" fillId="0" borderId="13" xfId="99" applyFont="1" applyFill="1" applyBorder="1" applyAlignment="1">
      <alignment horizontal="center" vertical="center" wrapText="1"/>
    </xf>
    <xf numFmtId="3" fontId="14" fillId="0" borderId="21" xfId="0" applyNumberFormat="1" applyFont="1" applyFill="1" applyBorder="1" applyAlignment="1">
      <alignment horizontal="center" vertical="center"/>
    </xf>
    <xf numFmtId="166" fontId="14" fillId="0" borderId="14" xfId="0" applyNumberFormat="1" applyFont="1" applyBorder="1" applyAlignment="1">
      <alignment horizontal="center" vertical="center"/>
    </xf>
    <xf numFmtId="0" fontId="30" fillId="0" borderId="1" xfId="99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1" applyFont="1" applyAlignment="1" applyProtection="1">
      <alignment horizontal="center" vertical="center"/>
    </xf>
    <xf numFmtId="3" fontId="14" fillId="0" borderId="0" xfId="0" applyNumberFormat="1" applyFont="1" applyAlignment="1">
      <alignment horizontal="center" shrinkToFit="1"/>
    </xf>
    <xf numFmtId="3" fontId="15" fillId="0" borderId="0" xfId="0" applyNumberFormat="1" applyFont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3" fontId="29" fillId="0" borderId="41" xfId="2" applyNumberFormat="1" applyFont="1" applyBorder="1" applyAlignment="1">
      <alignment horizontal="center" wrapText="1"/>
    </xf>
    <xf numFmtId="165" fontId="29" fillId="0" borderId="18" xfId="0" applyNumberFormat="1" applyFont="1" applyBorder="1" applyAlignment="1">
      <alignment horizontal="center"/>
    </xf>
    <xf numFmtId="3" fontId="14" fillId="6" borderId="18" xfId="0" applyNumberFormat="1" applyFont="1" applyFill="1" applyBorder="1" applyAlignment="1">
      <alignment horizontal="center"/>
    </xf>
    <xf numFmtId="165" fontId="29" fillId="0" borderId="8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3" fontId="18" fillId="0" borderId="0" xfId="1" applyNumberFormat="1" applyFont="1" applyAlignment="1" applyProtection="1">
      <alignment horizontal="right"/>
    </xf>
    <xf numFmtId="3" fontId="19" fillId="3" borderId="44" xfId="0" applyNumberFormat="1" applyFont="1" applyFill="1" applyBorder="1" applyAlignment="1">
      <alignment horizontal="center"/>
    </xf>
    <xf numFmtId="4" fontId="19" fillId="2" borderId="45" xfId="0" applyNumberFormat="1" applyFont="1" applyFill="1" applyBorder="1" applyAlignment="1">
      <alignment horizontal="center"/>
    </xf>
    <xf numFmtId="3" fontId="21" fillId="0" borderId="0" xfId="0" applyNumberFormat="1" applyFont="1"/>
    <xf numFmtId="3" fontId="20" fillId="0" borderId="0" xfId="0" applyNumberFormat="1" applyFont="1" applyAlignment="1">
      <alignment horizontal="center"/>
    </xf>
    <xf numFmtId="3" fontId="20" fillId="0" borderId="0" xfId="0" applyNumberFormat="1" applyFont="1" applyAlignment="1"/>
    <xf numFmtId="0" fontId="21" fillId="0" borderId="0" xfId="0" applyFont="1" applyAlignment="1"/>
    <xf numFmtId="0" fontId="21" fillId="0" borderId="0" xfId="0" applyFont="1"/>
    <xf numFmtId="0" fontId="21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3" fontId="18" fillId="0" borderId="0" xfId="1" applyNumberFormat="1" applyFont="1" applyAlignment="1" applyProtection="1"/>
    <xf numFmtId="3" fontId="14" fillId="0" borderId="46" xfId="49" applyNumberFormat="1" applyFont="1" applyBorder="1" applyAlignment="1">
      <alignment horizontal="center"/>
    </xf>
    <xf numFmtId="3" fontId="14" fillId="0" borderId="46" xfId="0" applyNumberFormat="1" applyFont="1" applyBorder="1" applyAlignment="1">
      <alignment horizontal="center"/>
    </xf>
    <xf numFmtId="4" fontId="17" fillId="0" borderId="18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29" fillId="0" borderId="0" xfId="0" applyNumberFormat="1" applyFont="1" applyAlignment="1">
      <alignment horizontal="center"/>
    </xf>
    <xf numFmtId="3" fontId="15" fillId="14" borderId="16" xfId="0" applyNumberFormat="1" applyFont="1" applyFill="1" applyBorder="1" applyAlignment="1">
      <alignment horizontal="center"/>
    </xf>
    <xf numFmtId="3" fontId="15" fillId="14" borderId="27" xfId="0" applyNumberFormat="1" applyFont="1" applyFill="1" applyBorder="1" applyAlignment="1">
      <alignment horizontal="center"/>
    </xf>
    <xf numFmtId="3" fontId="15" fillId="15" borderId="5" xfId="49" applyNumberFormat="1" applyFont="1" applyFill="1" applyBorder="1" applyAlignment="1">
      <alignment horizontal="center"/>
    </xf>
    <xf numFmtId="3" fontId="15" fillId="15" borderId="1" xfId="49" applyNumberFormat="1" applyFont="1" applyFill="1" applyBorder="1" applyAlignment="1">
      <alignment horizontal="center"/>
    </xf>
    <xf numFmtId="165" fontId="15" fillId="15" borderId="14" xfId="49" applyNumberFormat="1" applyFont="1" applyFill="1" applyBorder="1" applyAlignment="1">
      <alignment horizontal="center"/>
    </xf>
    <xf numFmtId="3" fontId="15" fillId="15" borderId="13" xfId="49" applyNumberFormat="1" applyFont="1" applyFill="1" applyBorder="1" applyAlignment="1">
      <alignment horizontal="center"/>
    </xf>
    <xf numFmtId="3" fontId="15" fillId="15" borderId="14" xfId="49" applyNumberFormat="1" applyFont="1" applyFill="1" applyBorder="1" applyAlignment="1">
      <alignment horizontal="center"/>
    </xf>
    <xf numFmtId="2" fontId="15" fillId="15" borderId="14" xfId="49" applyNumberFormat="1" applyFont="1" applyFill="1" applyBorder="1" applyAlignment="1">
      <alignment horizontal="center"/>
    </xf>
    <xf numFmtId="2" fontId="15" fillId="15" borderId="0" xfId="49" applyNumberFormat="1" applyFont="1" applyFill="1" applyBorder="1" applyAlignment="1">
      <alignment horizontal="center"/>
    </xf>
    <xf numFmtId="2" fontId="15" fillId="15" borderId="18" xfId="49" applyNumberFormat="1" applyFont="1" applyFill="1" applyBorder="1" applyAlignment="1">
      <alignment horizontal="center"/>
    </xf>
    <xf numFmtId="3" fontId="15" fillId="15" borderId="18" xfId="49" applyNumberFormat="1" applyFont="1" applyFill="1" applyBorder="1" applyAlignment="1">
      <alignment horizontal="center"/>
    </xf>
    <xf numFmtId="4" fontId="15" fillId="15" borderId="18" xfId="49" applyNumberFormat="1" applyFont="1" applyFill="1" applyBorder="1" applyAlignment="1">
      <alignment horizontal="center"/>
    </xf>
    <xf numFmtId="3" fontId="15" fillId="15" borderId="18" xfId="0" applyNumberFormat="1" applyFont="1" applyFill="1" applyBorder="1" applyAlignment="1">
      <alignment horizontal="center"/>
    </xf>
    <xf numFmtId="4" fontId="16" fillId="15" borderId="18" xfId="0" applyNumberFormat="1" applyFont="1" applyFill="1" applyBorder="1" applyAlignment="1">
      <alignment horizontal="center"/>
    </xf>
    <xf numFmtId="3" fontId="15" fillId="15" borderId="46" xfId="0" applyNumberFormat="1" applyFont="1" applyFill="1" applyBorder="1" applyAlignment="1">
      <alignment horizontal="center"/>
    </xf>
    <xf numFmtId="3" fontId="15" fillId="16" borderId="1" xfId="49" applyNumberFormat="1" applyFont="1" applyFill="1" applyBorder="1" applyAlignment="1">
      <alignment horizontal="center"/>
    </xf>
    <xf numFmtId="165" fontId="15" fillId="16" borderId="14" xfId="49" applyNumberFormat="1" applyFont="1" applyFill="1" applyBorder="1" applyAlignment="1">
      <alignment horizontal="center"/>
    </xf>
    <xf numFmtId="2" fontId="15" fillId="16" borderId="14" xfId="49" applyNumberFormat="1" applyFont="1" applyFill="1" applyBorder="1" applyAlignment="1">
      <alignment horizontal="center"/>
    </xf>
    <xf numFmtId="2" fontId="15" fillId="16" borderId="0" xfId="49" applyNumberFormat="1" applyFont="1" applyFill="1" applyBorder="1" applyAlignment="1">
      <alignment horizontal="center"/>
    </xf>
    <xf numFmtId="3" fontId="15" fillId="15" borderId="46" xfId="49" applyNumberFormat="1" applyFont="1" applyFill="1" applyBorder="1" applyAlignment="1">
      <alignment horizontal="center"/>
    </xf>
    <xf numFmtId="3" fontId="15" fillId="14" borderId="2" xfId="49" applyNumberFormat="1" applyFont="1" applyFill="1" applyBorder="1" applyAlignment="1">
      <alignment horizontal="center"/>
    </xf>
    <xf numFmtId="3" fontId="15" fillId="14" borderId="7" xfId="49" applyNumberFormat="1" applyFont="1" applyFill="1" applyBorder="1" applyAlignment="1">
      <alignment horizontal="center"/>
    </xf>
    <xf numFmtId="3" fontId="15" fillId="14" borderId="32" xfId="49" applyNumberFormat="1" applyFont="1" applyFill="1" applyBorder="1" applyAlignment="1">
      <alignment horizontal="center"/>
    </xf>
    <xf numFmtId="3" fontId="15" fillId="14" borderId="33" xfId="49" applyNumberFormat="1" applyFont="1" applyFill="1" applyBorder="1" applyAlignment="1">
      <alignment horizontal="center"/>
    </xf>
    <xf numFmtId="3" fontId="32" fillId="0" borderId="0" xfId="0" applyNumberFormat="1" applyFont="1" applyAlignment="1">
      <alignment horizontal="center"/>
    </xf>
    <xf numFmtId="3" fontId="15" fillId="16" borderId="0" xfId="49" applyNumberFormat="1" applyFont="1" applyFill="1" applyBorder="1" applyAlignment="1">
      <alignment horizontal="center"/>
    </xf>
    <xf numFmtId="2" fontId="15" fillId="16" borderId="54" xfId="49" applyNumberFormat="1" applyFont="1" applyFill="1" applyBorder="1" applyAlignment="1">
      <alignment horizontal="center"/>
    </xf>
    <xf numFmtId="3" fontId="15" fillId="16" borderId="54" xfId="49" applyNumberFormat="1" applyFont="1" applyFill="1" applyBorder="1" applyAlignment="1">
      <alignment horizontal="center"/>
    </xf>
    <xf numFmtId="4" fontId="15" fillId="16" borderId="54" xfId="49" applyNumberFormat="1" applyFont="1" applyFill="1" applyBorder="1" applyAlignment="1">
      <alignment horizontal="center"/>
    </xf>
    <xf numFmtId="4" fontId="16" fillId="16" borderId="54" xfId="0" applyNumberFormat="1" applyFont="1" applyFill="1" applyBorder="1" applyAlignment="1">
      <alignment horizontal="center"/>
    </xf>
    <xf numFmtId="3" fontId="15" fillId="16" borderId="9" xfId="49" applyNumberFormat="1" applyFont="1" applyFill="1" applyBorder="1" applyAlignment="1">
      <alignment horizontal="center"/>
    </xf>
    <xf numFmtId="3" fontId="15" fillId="14" borderId="17" xfId="50" applyNumberFormat="1" applyFont="1" applyFill="1" applyBorder="1" applyAlignment="1">
      <alignment horizontal="center"/>
    </xf>
    <xf numFmtId="3" fontId="15" fillId="14" borderId="36" xfId="0" applyNumberFormat="1" applyFont="1" applyFill="1" applyBorder="1" applyAlignment="1">
      <alignment horizontal="center"/>
    </xf>
    <xf numFmtId="3" fontId="16" fillId="14" borderId="37" xfId="50" applyNumberFormat="1" applyFont="1" applyFill="1" applyBorder="1" applyAlignment="1">
      <alignment horizontal="center" vertical="center" wrapText="1"/>
    </xf>
    <xf numFmtId="3" fontId="16" fillId="14" borderId="16" xfId="50" applyNumberFormat="1" applyFont="1" applyFill="1" applyBorder="1" applyAlignment="1">
      <alignment horizontal="center" vertical="center" wrapText="1"/>
    </xf>
    <xf numFmtId="3" fontId="16" fillId="14" borderId="27" xfId="50" applyNumberFormat="1" applyFont="1" applyFill="1" applyBorder="1" applyAlignment="1">
      <alignment horizontal="center" vertical="center" wrapText="1"/>
    </xf>
    <xf numFmtId="3" fontId="15" fillId="14" borderId="24" xfId="0" applyNumberFormat="1" applyFont="1" applyFill="1" applyBorder="1" applyAlignment="1">
      <alignment horizontal="center"/>
    </xf>
    <xf numFmtId="3" fontId="15" fillId="14" borderId="15" xfId="0" applyNumberFormat="1" applyFont="1" applyFill="1" applyBorder="1" applyAlignment="1">
      <alignment horizontal="center"/>
    </xf>
    <xf numFmtId="3" fontId="19" fillId="15" borderId="6" xfId="0" applyNumberFormat="1" applyFont="1" applyFill="1" applyBorder="1" applyAlignment="1">
      <alignment horizontal="center"/>
    </xf>
    <xf numFmtId="3" fontId="1" fillId="8" borderId="18" xfId="33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5" fillId="14" borderId="16" xfId="0" applyNumberFormat="1" applyFont="1" applyFill="1" applyBorder="1" applyAlignment="1"/>
    <xf numFmtId="3" fontId="19" fillId="14" borderId="2" xfId="0" applyNumberFormat="1" applyFont="1" applyFill="1" applyBorder="1" applyAlignment="1">
      <alignment horizontal="center"/>
    </xf>
    <xf numFmtId="3" fontId="19" fillId="16" borderId="5" xfId="0" applyNumberFormat="1" applyFont="1" applyFill="1" applyBorder="1" applyAlignment="1">
      <alignment horizontal="center"/>
    </xf>
    <xf numFmtId="3" fontId="19" fillId="16" borderId="1" xfId="0" applyNumberFormat="1" applyFont="1" applyFill="1" applyBorder="1" applyAlignment="1">
      <alignment horizontal="center"/>
    </xf>
    <xf numFmtId="3" fontId="19" fillId="14" borderId="6" xfId="0" applyNumberFormat="1" applyFont="1" applyFill="1" applyBorder="1" applyAlignment="1">
      <alignment horizontal="center"/>
    </xf>
    <xf numFmtId="3" fontId="19" fillId="14" borderId="15" xfId="0" applyNumberFormat="1" applyFont="1" applyFill="1" applyBorder="1" applyAlignment="1">
      <alignment horizontal="center"/>
    </xf>
    <xf numFmtId="3" fontId="19" fillId="14" borderId="16" xfId="0" applyNumberFormat="1" applyFont="1" applyFill="1" applyBorder="1" applyAlignment="1">
      <alignment horizontal="center"/>
    </xf>
    <xf numFmtId="3" fontId="19" fillId="14" borderId="27" xfId="0" applyNumberFormat="1" applyFont="1" applyFill="1" applyBorder="1" applyAlignment="1">
      <alignment horizontal="center"/>
    </xf>
    <xf numFmtId="3" fontId="19" fillId="14" borderId="39" xfId="0" applyNumberFormat="1" applyFont="1" applyFill="1" applyBorder="1" applyAlignment="1">
      <alignment horizontal="center"/>
    </xf>
    <xf numFmtId="3" fontId="15" fillId="14" borderId="56" xfId="0" applyNumberFormat="1" applyFont="1" applyFill="1" applyBorder="1" applyAlignment="1">
      <alignment horizontal="center"/>
    </xf>
    <xf numFmtId="3" fontId="15" fillId="14" borderId="37" xfId="0" applyNumberFormat="1" applyFont="1" applyFill="1" applyBorder="1" applyAlignment="1">
      <alignment horizontal="center"/>
    </xf>
    <xf numFmtId="3" fontId="15" fillId="14" borderId="57" xfId="0" applyNumberFormat="1" applyFont="1" applyFill="1" applyBorder="1" applyAlignment="1">
      <alignment horizontal="center"/>
    </xf>
    <xf numFmtId="3" fontId="15" fillId="14" borderId="58" xfId="0" applyNumberFormat="1" applyFont="1" applyFill="1" applyBorder="1" applyAlignment="1">
      <alignment horizontal="center"/>
    </xf>
    <xf numFmtId="3" fontId="15" fillId="16" borderId="59" xfId="0" applyNumberFormat="1" applyFont="1" applyFill="1" applyBorder="1" applyAlignment="1">
      <alignment horizontal="center"/>
    </xf>
    <xf numFmtId="3" fontId="15" fillId="16" borderId="17" xfId="0" applyNumberFormat="1" applyFont="1" applyFill="1" applyBorder="1" applyAlignment="1">
      <alignment horizontal="center"/>
    </xf>
    <xf numFmtId="3" fontId="15" fillId="16" borderId="46" xfId="0" applyNumberFormat="1" applyFont="1" applyFill="1" applyBorder="1" applyAlignment="1">
      <alignment horizontal="center"/>
    </xf>
    <xf numFmtId="3" fontId="15" fillId="16" borderId="41" xfId="0" applyNumberFormat="1" applyFont="1" applyFill="1" applyBorder="1" applyAlignment="1">
      <alignment horizontal="center"/>
    </xf>
    <xf numFmtId="3" fontId="15" fillId="16" borderId="61" xfId="0" applyNumberFormat="1" applyFont="1" applyFill="1" applyBorder="1" applyAlignment="1">
      <alignment horizontal="center"/>
    </xf>
    <xf numFmtId="3" fontId="14" fillId="0" borderId="61" xfId="0" applyNumberFormat="1" applyFont="1" applyBorder="1" applyAlignment="1">
      <alignment horizontal="center"/>
    </xf>
    <xf numFmtId="3" fontId="14" fillId="0" borderId="41" xfId="0" applyNumberFormat="1" applyFont="1" applyBorder="1" applyAlignment="1">
      <alignment horizontal="center"/>
    </xf>
    <xf numFmtId="3" fontId="15" fillId="16" borderId="62" xfId="0" applyNumberFormat="1" applyFont="1" applyFill="1" applyBorder="1" applyAlignment="1">
      <alignment horizontal="center"/>
    </xf>
    <xf numFmtId="3" fontId="15" fillId="16" borderId="53" xfId="0" applyNumberFormat="1" applyFont="1" applyFill="1" applyBorder="1" applyAlignment="1">
      <alignment horizontal="center"/>
    </xf>
    <xf numFmtId="3" fontId="15" fillId="16" borderId="9" xfId="0" applyNumberFormat="1" applyFont="1" applyFill="1" applyBorder="1" applyAlignment="1">
      <alignment horizontal="center"/>
    </xf>
    <xf numFmtId="3" fontId="15" fillId="16" borderId="48" xfId="0" applyNumberFormat="1" applyFont="1" applyFill="1" applyBorder="1" applyAlignment="1">
      <alignment horizontal="center"/>
    </xf>
    <xf numFmtId="3" fontId="15" fillId="15" borderId="64" xfId="0" applyNumberFormat="1" applyFont="1" applyFill="1" applyBorder="1" applyAlignment="1">
      <alignment horizontal="center"/>
    </xf>
    <xf numFmtId="3" fontId="15" fillId="15" borderId="65" xfId="0" applyNumberFormat="1" applyFont="1" applyFill="1" applyBorder="1" applyAlignment="1">
      <alignment horizontal="center"/>
    </xf>
    <xf numFmtId="3" fontId="15" fillId="15" borderId="66" xfId="0" applyNumberFormat="1" applyFont="1" applyFill="1" applyBorder="1" applyAlignment="1">
      <alignment horizontal="center"/>
    </xf>
    <xf numFmtId="3" fontId="15" fillId="15" borderId="67" xfId="0" applyNumberFormat="1" applyFont="1" applyFill="1" applyBorder="1" applyAlignment="1">
      <alignment horizontal="center"/>
    </xf>
    <xf numFmtId="3" fontId="15" fillId="15" borderId="68" xfId="0" applyNumberFormat="1" applyFont="1" applyFill="1" applyBorder="1" applyAlignment="1">
      <alignment horizontal="center"/>
    </xf>
    <xf numFmtId="3" fontId="15" fillId="15" borderId="69" xfId="0" applyNumberFormat="1" applyFont="1" applyFill="1" applyBorder="1" applyAlignment="1">
      <alignment horizontal="center"/>
    </xf>
    <xf numFmtId="3" fontId="15" fillId="15" borderId="70" xfId="0" applyNumberFormat="1" applyFont="1" applyFill="1" applyBorder="1" applyAlignment="1">
      <alignment horizontal="center"/>
    </xf>
    <xf numFmtId="3" fontId="15" fillId="15" borderId="64" xfId="0" applyNumberFormat="1" applyFont="1" applyFill="1" applyBorder="1" applyAlignment="1">
      <alignment horizontal="center" vertical="center"/>
    </xf>
    <xf numFmtId="3" fontId="15" fillId="14" borderId="76" xfId="0" applyNumberFormat="1" applyFont="1" applyFill="1" applyBorder="1" applyAlignment="1">
      <alignment horizontal="center"/>
    </xf>
    <xf numFmtId="3" fontId="15" fillId="14" borderId="77" xfId="0" applyNumberFormat="1" applyFont="1" applyFill="1" applyBorder="1" applyAlignment="1">
      <alignment horizontal="center"/>
    </xf>
    <xf numFmtId="3" fontId="15" fillId="14" borderId="47" xfId="0" applyNumberFormat="1" applyFont="1" applyFill="1" applyBorder="1" applyAlignment="1">
      <alignment horizontal="center"/>
    </xf>
    <xf numFmtId="3" fontId="15" fillId="14" borderId="10" xfId="0" applyNumberFormat="1" applyFont="1" applyFill="1" applyBorder="1" applyAlignment="1">
      <alignment horizontal="center"/>
    </xf>
    <xf numFmtId="3" fontId="15" fillId="14" borderId="4" xfId="0" applyNumberFormat="1" applyFont="1" applyFill="1" applyBorder="1" applyAlignment="1">
      <alignment horizontal="center"/>
    </xf>
    <xf numFmtId="3" fontId="15" fillId="14" borderId="49" xfId="0" applyNumberFormat="1" applyFont="1" applyFill="1" applyBorder="1" applyAlignment="1">
      <alignment horizontal="center"/>
    </xf>
    <xf numFmtId="3" fontId="15" fillId="16" borderId="79" xfId="0" applyNumberFormat="1" applyFont="1" applyFill="1" applyBorder="1" applyAlignment="1">
      <alignment horizontal="center"/>
    </xf>
    <xf numFmtId="3" fontId="15" fillId="16" borderId="8" xfId="0" applyNumberFormat="1" applyFont="1" applyFill="1" applyBorder="1" applyAlignment="1">
      <alignment horizontal="center"/>
    </xf>
    <xf numFmtId="3" fontId="15" fillId="16" borderId="60" xfId="0" applyNumberFormat="1" applyFont="1" applyFill="1" applyBorder="1" applyAlignment="1">
      <alignment horizontal="center"/>
    </xf>
    <xf numFmtId="3" fontId="14" fillId="0" borderId="79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3" fontId="14" fillId="0" borderId="60" xfId="0" applyNumberFormat="1" applyFont="1" applyBorder="1" applyAlignment="1">
      <alignment horizontal="center"/>
    </xf>
    <xf numFmtId="3" fontId="15" fillId="16" borderId="80" xfId="0" applyNumberFormat="1" applyFont="1" applyFill="1" applyBorder="1" applyAlignment="1">
      <alignment horizontal="center"/>
    </xf>
    <xf numFmtId="3" fontId="15" fillId="16" borderId="63" xfId="0" applyNumberFormat="1" applyFont="1" applyFill="1" applyBorder="1" applyAlignment="1">
      <alignment horizontal="center"/>
    </xf>
    <xf numFmtId="3" fontId="15" fillId="16" borderId="3" xfId="0" applyNumberFormat="1" applyFont="1" applyFill="1" applyBorder="1" applyAlignment="1">
      <alignment horizontal="center"/>
    </xf>
    <xf numFmtId="3" fontId="15" fillId="15" borderId="81" xfId="0" applyNumberFormat="1" applyFont="1" applyFill="1" applyBorder="1" applyAlignment="1">
      <alignment horizontal="center"/>
    </xf>
    <xf numFmtId="3" fontId="15" fillId="14" borderId="28" xfId="0" applyNumberFormat="1" applyFont="1" applyFill="1" applyBorder="1" applyAlignment="1">
      <alignment horizontal="center" vertical="center"/>
    </xf>
    <xf numFmtId="3" fontId="22" fillId="14" borderId="28" xfId="0" applyNumberFormat="1" applyFont="1" applyFill="1" applyBorder="1" applyAlignment="1">
      <alignment horizontal="center" vertical="center"/>
    </xf>
    <xf numFmtId="3" fontId="22" fillId="14" borderId="6" xfId="0" applyNumberFormat="1" applyFont="1" applyFill="1" applyBorder="1" applyAlignment="1">
      <alignment horizontal="center" vertical="center"/>
    </xf>
    <xf numFmtId="3" fontId="22" fillId="14" borderId="29" xfId="0" applyNumberFormat="1" applyFont="1" applyFill="1" applyBorder="1" applyAlignment="1">
      <alignment horizontal="center" vertical="center"/>
    </xf>
    <xf numFmtId="3" fontId="15" fillId="14" borderId="89" xfId="0" applyNumberFormat="1" applyFont="1" applyFill="1" applyBorder="1" applyAlignment="1">
      <alignment horizontal="center" vertical="center"/>
    </xf>
    <xf numFmtId="3" fontId="15" fillId="14" borderId="24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6" fillId="14" borderId="16" xfId="0" applyNumberFormat="1" applyFont="1" applyFill="1" applyBorder="1" applyAlignment="1">
      <alignment horizontal="center" vertical="center" wrapText="1"/>
    </xf>
    <xf numFmtId="0" fontId="16" fillId="14" borderId="16" xfId="0" applyNumberFormat="1" applyFont="1" applyFill="1" applyBorder="1" applyAlignment="1">
      <alignment horizontal="center" vertical="center" wrapText="1"/>
    </xf>
    <xf numFmtId="166" fontId="16" fillId="14" borderId="27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3" fontId="15" fillId="15" borderId="90" xfId="0" applyNumberFormat="1" applyFont="1" applyFill="1" applyBorder="1" applyAlignment="1">
      <alignment horizontal="center"/>
    </xf>
    <xf numFmtId="166" fontId="15" fillId="15" borderId="70" xfId="0" applyNumberFormat="1" applyFont="1" applyFill="1" applyBorder="1" applyAlignment="1">
      <alignment horizontal="center"/>
    </xf>
    <xf numFmtId="3" fontId="16" fillId="14" borderId="91" xfId="0" applyNumberFormat="1" applyFont="1" applyFill="1" applyBorder="1" applyAlignment="1">
      <alignment horizontal="center" vertical="center"/>
    </xf>
    <xf numFmtId="3" fontId="14" fillId="14" borderId="92" xfId="0" applyNumberFormat="1" applyFont="1" applyFill="1" applyBorder="1" applyAlignment="1">
      <alignment horizontal="left"/>
    </xf>
    <xf numFmtId="3" fontId="14" fillId="14" borderId="93" xfId="0" applyNumberFormat="1" applyFont="1" applyFill="1" applyBorder="1" applyAlignment="1">
      <alignment horizontal="left"/>
    </xf>
    <xf numFmtId="3" fontId="1" fillId="0" borderId="80" xfId="93" applyNumberFormat="1" applyFont="1" applyFill="1" applyBorder="1" applyAlignment="1">
      <alignment horizontal="right" vertical="center" wrapText="1"/>
    </xf>
    <xf numFmtId="166" fontId="15" fillId="0" borderId="94" xfId="0" applyNumberFormat="1" applyFont="1" applyFill="1" applyBorder="1" applyAlignment="1">
      <alignment horizontal="right" vertical="center"/>
    </xf>
    <xf numFmtId="3" fontId="1" fillId="16" borderId="0" xfId="93" applyNumberFormat="1" applyFont="1" applyFill="1" applyBorder="1" applyAlignment="1">
      <alignment horizontal="right" vertical="center" wrapText="1"/>
    </xf>
    <xf numFmtId="166" fontId="15" fillId="16" borderId="95" xfId="0" applyNumberFormat="1" applyFont="1" applyFill="1" applyBorder="1" applyAlignment="1">
      <alignment horizontal="right" vertical="center"/>
    </xf>
    <xf numFmtId="3" fontId="1" fillId="0" borderId="0" xfId="93" applyNumberFormat="1" applyFont="1" applyFill="1" applyBorder="1" applyAlignment="1">
      <alignment horizontal="right" vertical="center" wrapText="1"/>
    </xf>
    <xf numFmtId="166" fontId="15" fillId="0" borderId="95" xfId="0" applyNumberFormat="1" applyFont="1" applyFill="1" applyBorder="1" applyAlignment="1">
      <alignment horizontal="right" vertical="center"/>
    </xf>
    <xf numFmtId="3" fontId="26" fillId="16" borderId="0" xfId="91" applyNumberFormat="1" applyFont="1" applyFill="1" applyBorder="1" applyAlignment="1">
      <alignment horizontal="right" vertical="center" wrapText="1"/>
    </xf>
    <xf numFmtId="3" fontId="14" fillId="16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19" fillId="17" borderId="15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horizontal="center"/>
    </xf>
    <xf numFmtId="3" fontId="16" fillId="3" borderId="98" xfId="0" applyNumberFormat="1" applyFont="1" applyFill="1" applyBorder="1" applyAlignment="1">
      <alignment horizontal="center"/>
    </xf>
    <xf numFmtId="3" fontId="16" fillId="3" borderId="42" xfId="0" applyNumberFormat="1" applyFont="1" applyFill="1" applyBorder="1" applyAlignment="1">
      <alignment horizontal="center"/>
    </xf>
    <xf numFmtId="3" fontId="22" fillId="3" borderId="32" xfId="0" applyNumberFormat="1" applyFont="1" applyFill="1" applyBorder="1" applyAlignment="1">
      <alignment horizontal="center"/>
    </xf>
    <xf numFmtId="3" fontId="16" fillId="3" borderId="7" xfId="0" applyNumberFormat="1" applyFont="1" applyFill="1" applyBorder="1" applyAlignment="1">
      <alignment horizontal="center"/>
    </xf>
    <xf numFmtId="3" fontId="22" fillId="3" borderId="42" xfId="0" applyNumberFormat="1" applyFont="1" applyFill="1" applyBorder="1" applyAlignment="1">
      <alignment horizontal="center"/>
    </xf>
    <xf numFmtId="3" fontId="16" fillId="3" borderId="99" xfId="0" applyNumberFormat="1" applyFont="1" applyFill="1" applyBorder="1" applyAlignment="1">
      <alignment horizontal="center"/>
    </xf>
    <xf numFmtId="3" fontId="22" fillId="3" borderId="100" xfId="0" applyNumberFormat="1" applyFont="1" applyFill="1" applyBorder="1" applyAlignment="1">
      <alignment horizontal="center"/>
    </xf>
    <xf numFmtId="3" fontId="23" fillId="18" borderId="82" xfId="0" applyNumberFormat="1" applyFont="1" applyFill="1" applyBorder="1" applyAlignment="1">
      <alignment horizontal="right" vertical="center"/>
    </xf>
    <xf numFmtId="3" fontId="24" fillId="0" borderId="102" xfId="96" applyNumberFormat="1" applyFont="1" applyFill="1" applyBorder="1" applyAlignment="1">
      <alignment horizontal="right" vertical="center" wrapText="1"/>
    </xf>
    <xf numFmtId="3" fontId="22" fillId="16" borderId="50" xfId="0" applyNumberFormat="1" applyFont="1" applyFill="1" applyBorder="1" applyAlignment="1">
      <alignment horizontal="right" vertical="center"/>
    </xf>
    <xf numFmtId="3" fontId="24" fillId="0" borderId="83" xfId="96" applyNumberFormat="1" applyFont="1" applyFill="1" applyBorder="1" applyAlignment="1">
      <alignment horizontal="right" vertical="center" wrapText="1"/>
    </xf>
    <xf numFmtId="3" fontId="22" fillId="16" borderId="83" xfId="0" applyNumberFormat="1" applyFont="1" applyFill="1" applyBorder="1" applyAlignment="1">
      <alignment horizontal="right" vertical="center"/>
    </xf>
    <xf numFmtId="3" fontId="23" fillId="18" borderId="83" xfId="0" applyNumberFormat="1" applyFont="1" applyFill="1" applyBorder="1" applyAlignment="1">
      <alignment horizontal="right" vertical="center"/>
    </xf>
    <xf numFmtId="3" fontId="22" fillId="16" borderId="84" xfId="0" applyNumberFormat="1" applyFont="1" applyFill="1" applyBorder="1" applyAlignment="1">
      <alignment horizontal="right" vertical="center"/>
    </xf>
    <xf numFmtId="3" fontId="23" fillId="18" borderId="85" xfId="0" applyNumberFormat="1" applyFont="1" applyFill="1" applyBorder="1" applyAlignment="1">
      <alignment horizontal="right" vertical="center"/>
    </xf>
    <xf numFmtId="3" fontId="24" fillId="18" borderId="103" xfId="96" applyNumberFormat="1" applyFont="1" applyFill="1" applyBorder="1" applyAlignment="1">
      <alignment horizontal="right" vertical="center" wrapText="1"/>
    </xf>
    <xf numFmtId="3" fontId="25" fillId="16" borderId="51" xfId="96" applyNumberFormat="1" applyFont="1" applyFill="1" applyBorder="1" applyAlignment="1">
      <alignment horizontal="right" vertical="center" wrapText="1"/>
    </xf>
    <xf numFmtId="3" fontId="24" fillId="18" borderId="86" xfId="96" applyNumberFormat="1" applyFont="1" applyFill="1" applyBorder="1" applyAlignment="1">
      <alignment horizontal="right" vertical="center" wrapText="1"/>
    </xf>
    <xf numFmtId="3" fontId="25" fillId="16" borderId="86" xfId="96" applyNumberFormat="1" applyFont="1" applyFill="1" applyBorder="1" applyAlignment="1">
      <alignment horizontal="right" vertical="center" wrapText="1"/>
    </xf>
    <xf numFmtId="3" fontId="23" fillId="18" borderId="86" xfId="0" applyNumberFormat="1" applyFont="1" applyFill="1" applyBorder="1" applyAlignment="1">
      <alignment horizontal="right" vertical="center"/>
    </xf>
    <xf numFmtId="3" fontId="25" fillId="16" borderId="87" xfId="96" applyNumberFormat="1" applyFont="1" applyFill="1" applyBorder="1" applyAlignment="1">
      <alignment horizontal="right" vertical="center" wrapText="1"/>
    </xf>
    <xf numFmtId="3" fontId="23" fillId="18" borderId="104" xfId="0" applyNumberFormat="1" applyFont="1" applyFill="1" applyBorder="1" applyAlignment="1">
      <alignment horizontal="right" vertical="center"/>
    </xf>
    <xf numFmtId="3" fontId="24" fillId="18" borderId="105" xfId="96" applyNumberFormat="1" applyFont="1" applyFill="1" applyBorder="1" applyAlignment="1">
      <alignment horizontal="right" vertical="center" wrapText="1"/>
    </xf>
    <xf numFmtId="3" fontId="25" fillId="16" borderId="52" xfId="96" applyNumberFormat="1" applyFont="1" applyFill="1" applyBorder="1" applyAlignment="1">
      <alignment horizontal="right" vertical="center" wrapText="1"/>
    </xf>
    <xf numFmtId="3" fontId="24" fillId="18" borderId="106" xfId="96" applyNumberFormat="1" applyFont="1" applyFill="1" applyBorder="1" applyAlignment="1">
      <alignment horizontal="right" vertical="center" wrapText="1"/>
    </xf>
    <xf numFmtId="3" fontId="25" fillId="16" borderId="106" xfId="96" applyNumberFormat="1" applyFont="1" applyFill="1" applyBorder="1" applyAlignment="1">
      <alignment horizontal="right" vertical="center" wrapText="1"/>
    </xf>
    <xf numFmtId="3" fontId="23" fillId="18" borderId="106" xfId="0" applyNumberFormat="1" applyFont="1" applyFill="1" applyBorder="1" applyAlignment="1">
      <alignment horizontal="right" vertical="center"/>
    </xf>
    <xf numFmtId="3" fontId="25" fillId="16" borderId="107" xfId="96" applyNumberFormat="1" applyFont="1" applyFill="1" applyBorder="1" applyAlignment="1">
      <alignment horizontal="right" vertical="center" wrapText="1"/>
    </xf>
    <xf numFmtId="3" fontId="15" fillId="14" borderId="6" xfId="0" applyNumberFormat="1" applyFont="1" applyFill="1" applyBorder="1" applyAlignment="1">
      <alignment horizontal="center" vertical="center"/>
    </xf>
    <xf numFmtId="3" fontId="16" fillId="16" borderId="42" xfId="0" applyNumberFormat="1" applyFont="1" applyFill="1" applyBorder="1" applyAlignment="1">
      <alignment horizontal="center"/>
    </xf>
    <xf numFmtId="3" fontId="22" fillId="16" borderId="42" xfId="0" applyNumberFormat="1" applyFont="1" applyFill="1" applyBorder="1" applyAlignment="1">
      <alignment horizontal="center"/>
    </xf>
    <xf numFmtId="3" fontId="22" fillId="16" borderId="32" xfId="0" applyNumberFormat="1" applyFont="1" applyFill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right"/>
    </xf>
    <xf numFmtId="3" fontId="33" fillId="0" borderId="0" xfId="0" applyNumberFormat="1" applyFont="1" applyAlignment="1">
      <alignment horizontal="center"/>
    </xf>
    <xf numFmtId="3" fontId="23" fillId="0" borderId="83" xfId="0" applyNumberFormat="1" applyFont="1" applyFill="1" applyBorder="1" applyAlignment="1">
      <alignment horizontal="right" vertical="center"/>
    </xf>
    <xf numFmtId="3" fontId="15" fillId="14" borderId="88" xfId="0" applyNumberFormat="1" applyFont="1" applyFill="1" applyBorder="1" applyAlignment="1">
      <alignment horizontal="right" vertical="center"/>
    </xf>
    <xf numFmtId="3" fontId="15" fillId="14" borderId="89" xfId="0" applyNumberFormat="1" applyFont="1" applyFill="1" applyBorder="1" applyAlignment="1">
      <alignment horizontal="right" vertical="center"/>
    </xf>
    <xf numFmtId="3" fontId="25" fillId="18" borderId="86" xfId="96" applyNumberFormat="1" applyFont="1" applyFill="1" applyBorder="1" applyAlignment="1">
      <alignment horizontal="right" vertical="center" wrapText="1"/>
    </xf>
    <xf numFmtId="3" fontId="19" fillId="0" borderId="80" xfId="0" applyNumberFormat="1" applyFont="1" applyFill="1" applyBorder="1" applyAlignment="1">
      <alignment horizontal="right" vertical="center"/>
    </xf>
    <xf numFmtId="3" fontId="19" fillId="16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right" vertical="center"/>
    </xf>
    <xf numFmtId="3" fontId="19" fillId="15" borderId="90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17" fillId="0" borderId="0" xfId="0" applyNumberFormat="1" applyFont="1" applyBorder="1" applyAlignment="1"/>
    <xf numFmtId="3" fontId="22" fillId="0" borderId="0" xfId="0" applyNumberFormat="1" applyFont="1" applyFill="1" applyBorder="1" applyAlignment="1">
      <alignment horizontal="right"/>
    </xf>
    <xf numFmtId="3" fontId="15" fillId="14" borderId="28" xfId="0" applyNumberFormat="1" applyFont="1" applyFill="1" applyBorder="1" applyAlignment="1">
      <alignment horizontal="center"/>
    </xf>
    <xf numFmtId="0" fontId="30" fillId="16" borderId="1" xfId="99" applyFont="1" applyFill="1" applyBorder="1" applyAlignment="1">
      <alignment horizontal="center" vertical="center" wrapText="1"/>
    </xf>
    <xf numFmtId="3" fontId="14" fillId="16" borderId="21" xfId="0" applyNumberFormat="1" applyFont="1" applyFill="1" applyBorder="1" applyAlignment="1">
      <alignment horizontal="center" vertical="center"/>
    </xf>
    <xf numFmtId="166" fontId="14" fillId="16" borderId="14" xfId="0" applyNumberFormat="1" applyFont="1" applyFill="1" applyBorder="1" applyAlignment="1">
      <alignment horizontal="center" vertical="center"/>
    </xf>
    <xf numFmtId="0" fontId="30" fillId="19" borderId="2" xfId="99" applyFont="1" applyFill="1" applyBorder="1" applyAlignment="1">
      <alignment horizontal="center" vertical="center" wrapText="1"/>
    </xf>
    <xf numFmtId="3" fontId="15" fillId="15" borderId="12" xfId="0" applyNumberFormat="1" applyFont="1" applyFill="1" applyBorder="1" applyAlignment="1">
      <alignment horizontal="center" vertical="center"/>
    </xf>
    <xf numFmtId="1" fontId="15" fillId="15" borderId="30" xfId="0" applyNumberFormat="1" applyFont="1" applyFill="1" applyBorder="1" applyAlignment="1">
      <alignment horizontal="center" vertical="center"/>
    </xf>
    <xf numFmtId="3" fontId="15" fillId="15" borderId="48" xfId="0" applyNumberFormat="1" applyFont="1" applyFill="1" applyBorder="1" applyAlignment="1">
      <alignment horizontal="center" shrinkToFit="1"/>
    </xf>
    <xf numFmtId="3" fontId="15" fillId="15" borderId="54" xfId="0" applyNumberFormat="1" applyFont="1" applyFill="1" applyBorder="1" applyAlignment="1">
      <alignment horizontal="center" shrinkToFit="1"/>
    </xf>
    <xf numFmtId="3" fontId="15" fillId="17" borderId="63" xfId="0" applyNumberFormat="1" applyFont="1" applyFill="1" applyBorder="1" applyAlignment="1">
      <alignment horizontal="center" shrinkToFit="1"/>
    </xf>
    <xf numFmtId="3" fontId="15" fillId="15" borderId="41" xfId="0" applyNumberFormat="1" applyFont="1" applyFill="1" applyBorder="1" applyAlignment="1">
      <alignment horizontal="right" shrinkToFit="1"/>
    </xf>
    <xf numFmtId="3" fontId="15" fillId="15" borderId="18" xfId="0" applyNumberFormat="1" applyFont="1" applyFill="1" applyBorder="1" applyAlignment="1">
      <alignment horizontal="right" shrinkToFit="1"/>
    </xf>
    <xf numFmtId="3" fontId="15" fillId="14" borderId="8" xfId="0" applyNumberFormat="1" applyFont="1" applyFill="1" applyBorder="1" applyAlignment="1">
      <alignment horizontal="right" shrinkToFit="1"/>
    </xf>
    <xf numFmtId="3" fontId="14" fillId="0" borderId="41" xfId="0" applyNumberFormat="1" applyFont="1" applyFill="1" applyBorder="1" applyAlignment="1">
      <alignment horizontal="right" shrinkToFit="1"/>
    </xf>
    <xf numFmtId="3" fontId="14" fillId="0" borderId="18" xfId="0" applyNumberFormat="1" applyFont="1" applyFill="1" applyBorder="1" applyAlignment="1">
      <alignment horizontal="right" shrinkToFit="1"/>
    </xf>
    <xf numFmtId="3" fontId="14" fillId="16" borderId="8" xfId="0" applyNumberFormat="1" applyFont="1" applyFill="1" applyBorder="1" applyAlignment="1">
      <alignment horizontal="right" shrinkToFit="1"/>
    </xf>
    <xf numFmtId="3" fontId="14" fillId="0" borderId="18" xfId="0" applyNumberFormat="1" applyFont="1" applyBorder="1" applyAlignment="1">
      <alignment horizontal="right" shrinkToFit="1"/>
    </xf>
    <xf numFmtId="3" fontId="15" fillId="14" borderId="18" xfId="0" applyNumberFormat="1" applyFont="1" applyFill="1" applyBorder="1" applyAlignment="1">
      <alignment horizontal="right" shrinkToFit="1"/>
    </xf>
    <xf numFmtId="3" fontId="14" fillId="0" borderId="54" xfId="0" applyNumberFormat="1" applyFont="1" applyFill="1" applyBorder="1" applyAlignment="1">
      <alignment horizontal="right" shrinkToFit="1"/>
    </xf>
    <xf numFmtId="3" fontId="15" fillId="15" borderId="48" xfId="0" applyNumberFormat="1" applyFont="1" applyFill="1" applyBorder="1" applyAlignment="1">
      <alignment horizontal="right" shrinkToFit="1"/>
    </xf>
    <xf numFmtId="3" fontId="15" fillId="15" borderId="54" xfId="0" applyNumberFormat="1" applyFont="1" applyFill="1" applyBorder="1" applyAlignment="1">
      <alignment horizontal="right" shrinkToFit="1"/>
    </xf>
    <xf numFmtId="3" fontId="15" fillId="14" borderId="63" xfId="0" applyNumberFormat="1" applyFont="1" applyFill="1" applyBorder="1" applyAlignment="1">
      <alignment horizontal="right" shrinkToFit="1"/>
    </xf>
    <xf numFmtId="3" fontId="19" fillId="16" borderId="108" xfId="0" applyNumberFormat="1" applyFont="1" applyFill="1" applyBorder="1" applyAlignment="1">
      <alignment horizontal="center"/>
    </xf>
    <xf numFmtId="3" fontId="19" fillId="16" borderId="43" xfId="0" applyNumberFormat="1" applyFont="1" applyFill="1" applyBorder="1" applyAlignment="1">
      <alignment horizontal="center"/>
    </xf>
    <xf numFmtId="3" fontId="19" fillId="16" borderId="109" xfId="0" applyNumberFormat="1" applyFont="1" applyFill="1" applyBorder="1" applyAlignment="1">
      <alignment horizontal="center"/>
    </xf>
    <xf numFmtId="3" fontId="15" fillId="16" borderId="97" xfId="0" applyNumberFormat="1" applyFont="1" applyFill="1" applyBorder="1" applyAlignment="1">
      <alignment horizontal="center" vertical="center"/>
    </xf>
    <xf numFmtId="3" fontId="15" fillId="16" borderId="110" xfId="0" applyNumberFormat="1" applyFont="1" applyFill="1" applyBorder="1" applyAlignment="1">
      <alignment horizontal="center" vertical="center"/>
    </xf>
    <xf numFmtId="3" fontId="14" fillId="0" borderId="110" xfId="0" applyNumberFormat="1" applyFont="1" applyBorder="1" applyAlignment="1">
      <alignment horizontal="center" vertical="center"/>
    </xf>
    <xf numFmtId="3" fontId="15" fillId="16" borderId="111" xfId="0" applyNumberFormat="1" applyFont="1" applyFill="1" applyBorder="1" applyAlignment="1">
      <alignment horizontal="center" vertical="center"/>
    </xf>
    <xf numFmtId="3" fontId="15" fillId="16" borderId="97" xfId="0" applyNumberFormat="1" applyFont="1" applyFill="1" applyBorder="1" applyAlignment="1">
      <alignment horizontal="center"/>
    </xf>
    <xf numFmtId="3" fontId="15" fillId="16" borderId="110" xfId="0" applyNumberFormat="1" applyFont="1" applyFill="1" applyBorder="1" applyAlignment="1">
      <alignment horizontal="center"/>
    </xf>
    <xf numFmtId="3" fontId="14" fillId="0" borderId="110" xfId="0" applyNumberFormat="1" applyFont="1" applyBorder="1" applyAlignment="1">
      <alignment horizontal="center"/>
    </xf>
    <xf numFmtId="3" fontId="15" fillId="16" borderId="111" xfId="0" applyNumberFormat="1" applyFont="1" applyFill="1" applyBorder="1" applyAlignment="1">
      <alignment horizontal="center"/>
    </xf>
    <xf numFmtId="3" fontId="15" fillId="16" borderId="17" xfId="0" applyNumberFormat="1" applyFont="1" applyFill="1" applyBorder="1" applyAlignment="1">
      <alignment horizontal="right" vertical="center"/>
    </xf>
    <xf numFmtId="165" fontId="15" fillId="16" borderId="8" xfId="0" applyNumberFormat="1" applyFont="1" applyFill="1" applyBorder="1" applyAlignment="1">
      <alignment horizontal="right" vertical="center"/>
    </xf>
    <xf numFmtId="3" fontId="15" fillId="16" borderId="46" xfId="0" applyNumberFormat="1" applyFont="1" applyFill="1" applyBorder="1" applyAlignment="1">
      <alignment horizontal="right" vertical="center"/>
    </xf>
    <xf numFmtId="165" fontId="15" fillId="16" borderId="60" xfId="0" applyNumberFormat="1" applyFont="1" applyFill="1" applyBorder="1" applyAlignment="1">
      <alignment horizontal="right" vertical="center"/>
    </xf>
    <xf numFmtId="3" fontId="15" fillId="16" borderId="41" xfId="0" applyNumberFormat="1" applyFont="1" applyFill="1" applyBorder="1" applyAlignment="1">
      <alignment horizontal="right" vertical="center"/>
    </xf>
    <xf numFmtId="165" fontId="15" fillId="16" borderId="19" xfId="0" applyNumberFormat="1" applyFont="1" applyFill="1" applyBorder="1" applyAlignment="1">
      <alignment horizontal="right" vertical="center"/>
    </xf>
    <xf numFmtId="3" fontId="14" fillId="0" borderId="17" xfId="0" applyNumberFormat="1" applyFont="1" applyBorder="1" applyAlignment="1">
      <alignment horizontal="right" vertical="center"/>
    </xf>
    <xf numFmtId="165" fontId="14" fillId="0" borderId="8" xfId="0" applyNumberFormat="1" applyFont="1" applyBorder="1" applyAlignment="1">
      <alignment horizontal="right" vertical="center"/>
    </xf>
    <xf numFmtId="3" fontId="14" fillId="0" borderId="46" xfId="0" applyNumberFormat="1" applyFont="1" applyBorder="1" applyAlignment="1">
      <alignment horizontal="right" vertical="center"/>
    </xf>
    <xf numFmtId="165" fontId="14" fillId="0" borderId="60" xfId="0" applyNumberFormat="1" applyFont="1" applyBorder="1" applyAlignment="1">
      <alignment horizontal="right" vertical="center"/>
    </xf>
    <xf numFmtId="3" fontId="14" fillId="0" borderId="41" xfId="0" applyNumberFormat="1" applyFont="1" applyBorder="1" applyAlignment="1">
      <alignment horizontal="right" vertical="center"/>
    </xf>
    <xf numFmtId="3" fontId="15" fillId="0" borderId="46" xfId="0" applyNumberFormat="1" applyFont="1" applyBorder="1" applyAlignment="1">
      <alignment horizontal="right" vertical="center"/>
    </xf>
    <xf numFmtId="165" fontId="15" fillId="0" borderId="19" xfId="0" applyNumberFormat="1" applyFont="1" applyBorder="1" applyAlignment="1">
      <alignment horizontal="right" vertical="center"/>
    </xf>
    <xf numFmtId="3" fontId="15" fillId="16" borderId="53" xfId="0" applyNumberFormat="1" applyFont="1" applyFill="1" applyBorder="1" applyAlignment="1">
      <alignment horizontal="right" vertical="center"/>
    </xf>
    <xf numFmtId="165" fontId="15" fillId="16" borderId="63" xfId="0" applyNumberFormat="1" applyFont="1" applyFill="1" applyBorder="1" applyAlignment="1">
      <alignment horizontal="right" vertical="center"/>
    </xf>
    <xf numFmtId="3" fontId="15" fillId="16" borderId="9" xfId="0" applyNumberFormat="1" applyFont="1" applyFill="1" applyBorder="1" applyAlignment="1">
      <alignment horizontal="right" vertical="center"/>
    </xf>
    <xf numFmtId="165" fontId="15" fillId="16" borderId="3" xfId="0" applyNumberFormat="1" applyFont="1" applyFill="1" applyBorder="1" applyAlignment="1">
      <alignment horizontal="right" vertical="center"/>
    </xf>
    <xf numFmtId="3" fontId="15" fillId="16" borderId="48" xfId="0" applyNumberFormat="1" applyFont="1" applyFill="1" applyBorder="1" applyAlignment="1">
      <alignment horizontal="right" vertical="center"/>
    </xf>
    <xf numFmtId="165" fontId="15" fillId="16" borderId="55" xfId="0" applyNumberFormat="1" applyFont="1" applyFill="1" applyBorder="1" applyAlignment="1">
      <alignment horizontal="right" vertical="center"/>
    </xf>
    <xf numFmtId="3" fontId="15" fillId="15" borderId="65" xfId="0" applyNumberFormat="1" applyFont="1" applyFill="1" applyBorder="1" applyAlignment="1">
      <alignment horizontal="right" vertical="center"/>
    </xf>
    <xf numFmtId="3" fontId="15" fillId="15" borderId="66" xfId="0" applyNumberFormat="1" applyFont="1" applyFill="1" applyBorder="1" applyAlignment="1">
      <alignment horizontal="right" vertical="center"/>
    </xf>
    <xf numFmtId="3" fontId="15" fillId="15" borderId="67" xfId="0" applyNumberFormat="1" applyFont="1" applyFill="1" applyBorder="1" applyAlignment="1">
      <alignment horizontal="right" vertical="center"/>
    </xf>
    <xf numFmtId="3" fontId="15" fillId="15" borderId="68" xfId="0" applyNumberFormat="1" applyFont="1" applyFill="1" applyBorder="1" applyAlignment="1">
      <alignment horizontal="right" vertical="center"/>
    </xf>
    <xf numFmtId="3" fontId="15" fillId="15" borderId="69" xfId="0" applyNumberFormat="1" applyFont="1" applyFill="1" applyBorder="1" applyAlignment="1">
      <alignment horizontal="right" vertical="center"/>
    </xf>
    <xf numFmtId="3" fontId="15" fillId="15" borderId="70" xfId="0" applyNumberFormat="1" applyFont="1" applyFill="1" applyBorder="1" applyAlignment="1">
      <alignment horizontal="right" vertical="center"/>
    </xf>
    <xf numFmtId="165" fontId="29" fillId="0" borderId="18" xfId="0" applyNumberFormat="1" applyFont="1" applyFill="1" applyBorder="1" applyAlignment="1">
      <alignment horizontal="right"/>
    </xf>
    <xf numFmtId="3" fontId="29" fillId="0" borderId="18" xfId="0" applyNumberFormat="1" applyFont="1" applyBorder="1" applyAlignment="1">
      <alignment horizontal="right"/>
    </xf>
    <xf numFmtId="3" fontId="29" fillId="0" borderId="17" xfId="0" applyNumberFormat="1" applyFont="1" applyBorder="1" applyAlignment="1">
      <alignment horizontal="right" vertical="center"/>
    </xf>
    <xf numFmtId="165" fontId="29" fillId="0" borderId="18" xfId="0" applyNumberFormat="1" applyFont="1" applyFill="1" applyBorder="1" applyAlignment="1">
      <alignment horizontal="right" vertical="center"/>
    </xf>
    <xf numFmtId="3" fontId="29" fillId="0" borderId="18" xfId="0" applyNumberFormat="1" applyFont="1" applyBorder="1" applyAlignment="1">
      <alignment horizontal="right" vertical="center"/>
    </xf>
    <xf numFmtId="3" fontId="19" fillId="16" borderId="18" xfId="0" applyNumberFormat="1" applyFont="1" applyFill="1" applyBorder="1" applyAlignment="1">
      <alignment horizontal="right" vertical="center"/>
    </xf>
    <xf numFmtId="4" fontId="19" fillId="16" borderId="19" xfId="0" applyNumberFormat="1" applyFont="1" applyFill="1" applyBorder="1" applyAlignment="1">
      <alignment horizontal="right" vertical="center"/>
    </xf>
    <xf numFmtId="3" fontId="19" fillId="14" borderId="36" xfId="0" applyNumberFormat="1" applyFont="1" applyFill="1" applyBorder="1" applyAlignment="1">
      <alignment horizontal="right" vertical="center"/>
    </xf>
    <xf numFmtId="3" fontId="29" fillId="16" borderId="20" xfId="0" applyNumberFormat="1" applyFont="1" applyFill="1" applyBorder="1" applyAlignment="1">
      <alignment horizontal="right" vertical="center"/>
    </xf>
    <xf numFmtId="3" fontId="19" fillId="14" borderId="20" xfId="0" applyNumberFormat="1" applyFont="1" applyFill="1" applyBorder="1" applyAlignment="1">
      <alignment horizontal="right" vertical="center"/>
    </xf>
    <xf numFmtId="3" fontId="19" fillId="16" borderId="35" xfId="0" applyNumberFormat="1" applyFont="1" applyFill="1" applyBorder="1" applyAlignment="1">
      <alignment horizontal="right" vertical="center"/>
    </xf>
    <xf numFmtId="3" fontId="29" fillId="0" borderId="41" xfId="0" applyNumberFormat="1" applyFont="1" applyBorder="1" applyAlignment="1">
      <alignment horizontal="right" vertical="center"/>
    </xf>
    <xf numFmtId="4" fontId="19" fillId="0" borderId="18" xfId="0" applyNumberFormat="1" applyFont="1" applyFill="1" applyBorder="1" applyAlignment="1">
      <alignment horizontal="right" vertical="center"/>
    </xf>
    <xf numFmtId="4" fontId="19" fillId="16" borderId="8" xfId="0" applyNumberFormat="1" applyFont="1" applyFill="1" applyBorder="1" applyAlignment="1">
      <alignment horizontal="right" vertical="center"/>
    </xf>
    <xf numFmtId="3" fontId="19" fillId="14" borderId="7" xfId="0" applyNumberFormat="1" applyFont="1" applyFill="1" applyBorder="1" applyAlignment="1">
      <alignment horizontal="right" vertical="center"/>
    </xf>
    <xf numFmtId="3" fontId="19" fillId="16" borderId="42" xfId="0" applyNumberFormat="1" applyFont="1" applyFill="1" applyBorder="1" applyAlignment="1">
      <alignment horizontal="right" vertical="center"/>
    </xf>
    <xf numFmtId="3" fontId="19" fillId="14" borderId="42" xfId="0" applyNumberFormat="1" applyFont="1" applyFill="1" applyBorder="1" applyAlignment="1">
      <alignment horizontal="right" vertical="center"/>
    </xf>
    <xf numFmtId="3" fontId="19" fillId="16" borderId="32" xfId="0" applyNumberFormat="1" applyFont="1" applyFill="1" applyBorder="1" applyAlignment="1">
      <alignment horizontal="right" vertical="center"/>
    </xf>
    <xf numFmtId="165" fontId="19" fillId="0" borderId="18" xfId="0" applyNumberFormat="1" applyFont="1" applyFill="1" applyBorder="1" applyAlignment="1">
      <alignment horizontal="right" vertical="center"/>
    </xf>
    <xf numFmtId="165" fontId="19" fillId="16" borderId="19" xfId="0" applyNumberFormat="1" applyFont="1" applyFill="1" applyBorder="1" applyAlignment="1">
      <alignment horizontal="right" vertical="center"/>
    </xf>
    <xf numFmtId="3" fontId="19" fillId="16" borderId="20" xfId="0" applyNumberFormat="1" applyFont="1" applyFill="1" applyBorder="1" applyAlignment="1">
      <alignment horizontal="right" vertical="center"/>
    </xf>
    <xf numFmtId="3" fontId="15" fillId="15" borderId="53" xfId="0" applyNumberFormat="1" applyFont="1" applyFill="1" applyBorder="1" applyAlignment="1">
      <alignment horizontal="center" shrinkToFit="1"/>
    </xf>
    <xf numFmtId="3" fontId="15" fillId="15" borderId="58" xfId="0" applyNumberFormat="1" applyFont="1" applyFill="1" applyBorder="1" applyAlignment="1">
      <alignment horizontal="right" shrinkToFit="1"/>
    </xf>
    <xf numFmtId="3" fontId="15" fillId="15" borderId="16" xfId="0" applyNumberFormat="1" applyFont="1" applyFill="1" applyBorder="1" applyAlignment="1">
      <alignment horizontal="right" shrinkToFit="1"/>
    </xf>
    <xf numFmtId="3" fontId="15" fillId="14" borderId="56" xfId="0" applyNumberFormat="1" applyFont="1" applyFill="1" applyBorder="1" applyAlignment="1">
      <alignment horizontal="right" shrinkToFit="1"/>
    </xf>
    <xf numFmtId="3" fontId="15" fillId="17" borderId="27" xfId="0" applyNumberFormat="1" applyFont="1" applyFill="1" applyBorder="1" applyAlignment="1">
      <alignment horizontal="right" shrinkToFit="1"/>
    </xf>
    <xf numFmtId="3" fontId="14" fillId="16" borderId="19" xfId="0" applyNumberFormat="1" applyFont="1" applyFill="1" applyBorder="1" applyAlignment="1">
      <alignment horizontal="right" shrinkToFit="1"/>
    </xf>
    <xf numFmtId="3" fontId="15" fillId="17" borderId="19" xfId="0" applyNumberFormat="1" applyFont="1" applyFill="1" applyBorder="1" applyAlignment="1">
      <alignment horizontal="right" shrinkToFit="1"/>
    </xf>
    <xf numFmtId="3" fontId="14" fillId="16" borderId="55" xfId="0" applyNumberFormat="1" applyFont="1" applyFill="1" applyBorder="1" applyAlignment="1">
      <alignment horizontal="right" shrinkToFit="1"/>
    </xf>
    <xf numFmtId="3" fontId="15" fillId="17" borderId="55" xfId="0" applyNumberFormat="1" applyFont="1" applyFill="1" applyBorder="1" applyAlignment="1">
      <alignment horizontal="right" shrinkToFit="1"/>
    </xf>
    <xf numFmtId="3" fontId="15" fillId="14" borderId="69" xfId="0" applyNumberFormat="1" applyFont="1" applyFill="1" applyBorder="1" applyAlignment="1">
      <alignment horizontal="right"/>
    </xf>
    <xf numFmtId="3" fontId="15" fillId="14" borderId="90" xfId="0" applyNumberFormat="1" applyFont="1" applyFill="1" applyBorder="1" applyAlignment="1">
      <alignment horizontal="right"/>
    </xf>
    <xf numFmtId="3" fontId="15" fillId="17" borderId="66" xfId="0" applyNumberFormat="1" applyFont="1" applyFill="1" applyBorder="1" applyAlignment="1">
      <alignment horizontal="right"/>
    </xf>
    <xf numFmtId="3" fontId="15" fillId="17" borderId="70" xfId="0" applyNumberFormat="1" applyFont="1" applyFill="1" applyBorder="1" applyAlignment="1">
      <alignment horizontal="right"/>
    </xf>
    <xf numFmtId="3" fontId="15" fillId="15" borderId="37" xfId="0" applyNumberFormat="1" applyFont="1" applyFill="1" applyBorder="1" applyAlignment="1">
      <alignment horizontal="right" shrinkToFit="1"/>
    </xf>
    <xf numFmtId="3" fontId="14" fillId="0" borderId="46" xfId="0" applyNumberFormat="1" applyFont="1" applyFill="1" applyBorder="1" applyAlignment="1">
      <alignment horizontal="right" shrinkToFit="1"/>
    </xf>
    <xf numFmtId="3" fontId="15" fillId="15" borderId="46" xfId="0" applyNumberFormat="1" applyFont="1" applyFill="1" applyBorder="1" applyAlignment="1">
      <alignment horizontal="right" shrinkToFit="1"/>
    </xf>
    <xf numFmtId="3" fontId="15" fillId="15" borderId="9" xfId="0" applyNumberFormat="1" applyFont="1" applyFill="1" applyBorder="1" applyAlignment="1">
      <alignment horizontal="right" shrinkToFit="1"/>
    </xf>
    <xf numFmtId="3" fontId="15" fillId="14" borderId="67" xfId="0" applyNumberFormat="1" applyFont="1" applyFill="1" applyBorder="1" applyAlignment="1">
      <alignment horizontal="right"/>
    </xf>
    <xf numFmtId="3" fontId="15" fillId="17" borderId="3" xfId="0" applyNumberFormat="1" applyFont="1" applyFill="1" applyBorder="1" applyAlignment="1">
      <alignment horizontal="center" shrinkToFit="1"/>
    </xf>
    <xf numFmtId="3" fontId="15" fillId="14" borderId="57" xfId="0" applyNumberFormat="1" applyFont="1" applyFill="1" applyBorder="1" applyAlignment="1">
      <alignment horizontal="right" shrinkToFit="1"/>
    </xf>
    <xf numFmtId="3" fontId="14" fillId="16" borderId="60" xfId="0" applyNumberFormat="1" applyFont="1" applyFill="1" applyBorder="1" applyAlignment="1">
      <alignment horizontal="right" shrinkToFit="1"/>
    </xf>
    <xf numFmtId="3" fontId="15" fillId="14" borderId="60" xfId="0" applyNumberFormat="1" applyFont="1" applyFill="1" applyBorder="1" applyAlignment="1">
      <alignment horizontal="right" shrinkToFit="1"/>
    </xf>
    <xf numFmtId="3" fontId="15" fillId="14" borderId="3" xfId="0" applyNumberFormat="1" applyFont="1" applyFill="1" applyBorder="1" applyAlignment="1">
      <alignment horizontal="right" shrinkToFit="1"/>
    </xf>
    <xf numFmtId="3" fontId="15" fillId="17" borderId="68" xfId="0" applyNumberFormat="1" applyFont="1" applyFill="1" applyBorder="1" applyAlignment="1">
      <alignment horizontal="right"/>
    </xf>
    <xf numFmtId="3" fontId="15" fillId="15" borderId="15" xfId="0" applyNumberFormat="1" applyFont="1" applyFill="1" applyBorder="1" applyAlignment="1">
      <alignment horizontal="right" shrinkToFit="1"/>
    </xf>
    <xf numFmtId="3" fontId="15" fillId="0" borderId="17" xfId="0" applyNumberFormat="1" applyFont="1" applyFill="1" applyBorder="1" applyAlignment="1">
      <alignment horizontal="right" shrinkToFit="1"/>
    </xf>
    <xf numFmtId="3" fontId="15" fillId="14" borderId="17" xfId="0" applyNumberFormat="1" applyFont="1" applyFill="1" applyBorder="1" applyAlignment="1">
      <alignment horizontal="right" shrinkToFit="1"/>
    </xf>
    <xf numFmtId="3" fontId="15" fillId="0" borderId="53" xfId="0" applyNumberFormat="1" applyFont="1" applyFill="1" applyBorder="1" applyAlignment="1">
      <alignment horizontal="right" shrinkToFit="1"/>
    </xf>
    <xf numFmtId="3" fontId="15" fillId="15" borderId="17" xfId="0" applyNumberFormat="1" applyFont="1" applyFill="1" applyBorder="1" applyAlignment="1">
      <alignment horizontal="right" shrinkToFit="1"/>
    </xf>
    <xf numFmtId="3" fontId="15" fillId="15" borderId="53" xfId="0" applyNumberFormat="1" applyFont="1" applyFill="1" applyBorder="1" applyAlignment="1">
      <alignment horizontal="right" shrinkToFit="1"/>
    </xf>
    <xf numFmtId="3" fontId="15" fillId="14" borderId="65" xfId="0" applyNumberFormat="1" applyFont="1" applyFill="1" applyBorder="1" applyAlignment="1">
      <alignment horizontal="right"/>
    </xf>
    <xf numFmtId="167" fontId="29" fillId="0" borderId="17" xfId="2" applyNumberFormat="1" applyFont="1" applyBorder="1" applyAlignment="1">
      <alignment horizontal="right"/>
    </xf>
    <xf numFmtId="3" fontId="14" fillId="6" borderId="18" xfId="0" applyNumberFormat="1" applyFont="1" applyFill="1" applyBorder="1" applyAlignment="1">
      <alignment horizontal="right"/>
    </xf>
    <xf numFmtId="165" fontId="29" fillId="0" borderId="19" xfId="0" applyNumberFormat="1" applyFont="1" applyBorder="1" applyAlignment="1">
      <alignment horizontal="right"/>
    </xf>
    <xf numFmtId="3" fontId="19" fillId="15" borderId="36" xfId="0" applyNumberFormat="1" applyFont="1" applyFill="1" applyBorder="1" applyAlignment="1">
      <alignment horizontal="right"/>
    </xf>
    <xf numFmtId="3" fontId="19" fillId="15" borderId="20" xfId="0" applyNumberFormat="1" applyFont="1" applyFill="1" applyBorder="1" applyAlignment="1">
      <alignment horizontal="right"/>
    </xf>
    <xf numFmtId="165" fontId="19" fillId="15" borderId="20" xfId="0" applyNumberFormat="1" applyFont="1" applyFill="1" applyBorder="1" applyAlignment="1">
      <alignment horizontal="right"/>
    </xf>
    <xf numFmtId="165" fontId="19" fillId="15" borderId="35" xfId="0" applyNumberFormat="1" applyFont="1" applyFill="1" applyBorder="1" applyAlignment="1">
      <alignment horizontal="right"/>
    </xf>
    <xf numFmtId="3" fontId="29" fillId="0" borderId="0" xfId="0" applyNumberFormat="1" applyFont="1" applyAlignment="1">
      <alignment horizontal="right" vertical="center"/>
    </xf>
    <xf numFmtId="3" fontId="19" fillId="15" borderId="6" xfId="0" applyNumberFormat="1" applyFont="1" applyFill="1" applyBorder="1" applyAlignment="1">
      <alignment horizontal="right" vertical="center"/>
    </xf>
    <xf numFmtId="3" fontId="19" fillId="0" borderId="5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5" fillId="14" borderId="15" xfId="0" applyNumberFormat="1" applyFont="1" applyFill="1" applyBorder="1" applyAlignment="1">
      <alignment horizontal="center" vertical="center"/>
    </xf>
    <xf numFmtId="3" fontId="15" fillId="14" borderId="16" xfId="0" applyNumberFormat="1" applyFont="1" applyFill="1" applyBorder="1" applyAlignment="1">
      <alignment horizontal="center" vertical="center"/>
    </xf>
    <xf numFmtId="3" fontId="15" fillId="14" borderId="27" xfId="0" applyNumberFormat="1" applyFont="1" applyFill="1" applyBorder="1" applyAlignment="1">
      <alignment horizontal="center" vertical="center"/>
    </xf>
    <xf numFmtId="3" fontId="29" fillId="9" borderId="18" xfId="0" applyNumberFormat="1" applyFont="1" applyFill="1" applyBorder="1" applyAlignment="1">
      <alignment horizontal="right"/>
    </xf>
    <xf numFmtId="3" fontId="1" fillId="9" borderId="18" xfId="33" applyNumberFormat="1" applyFont="1" applyFill="1" applyBorder="1" applyAlignment="1">
      <alignment horizontal="right"/>
    </xf>
    <xf numFmtId="167" fontId="1" fillId="0" borderId="17" xfId="2" applyNumberFormat="1" applyFont="1" applyFill="1" applyBorder="1" applyAlignment="1">
      <alignment horizontal="right"/>
    </xf>
    <xf numFmtId="3" fontId="15" fillId="14" borderId="23" xfId="0" applyNumberFormat="1" applyFont="1" applyFill="1" applyBorder="1" applyAlignment="1">
      <alignment horizontal="center"/>
    </xf>
    <xf numFmtId="3" fontId="31" fillId="0" borderId="118" xfId="99" applyNumberFormat="1" applyFont="1" applyFill="1" applyBorder="1" applyAlignment="1">
      <alignment horizontal="center" wrapText="1"/>
    </xf>
    <xf numFmtId="4" fontId="21" fillId="0" borderId="94" xfId="0" applyNumberFormat="1" applyFont="1" applyBorder="1" applyAlignment="1">
      <alignment horizontal="center"/>
    </xf>
    <xf numFmtId="3" fontId="21" fillId="0" borderId="118" xfId="0" applyNumberFormat="1" applyFont="1" applyFill="1" applyBorder="1" applyAlignment="1">
      <alignment horizontal="center" wrapText="1"/>
    </xf>
    <xf numFmtId="3" fontId="15" fillId="14" borderId="22" xfId="0" applyNumberFormat="1" applyFont="1" applyFill="1" applyBorder="1" applyAlignment="1">
      <alignment horizontal="center"/>
    </xf>
    <xf numFmtId="4" fontId="21" fillId="0" borderId="95" xfId="0" applyNumberFormat="1" applyFont="1" applyBorder="1" applyAlignment="1">
      <alignment horizontal="center"/>
    </xf>
    <xf numFmtId="3" fontId="20" fillId="15" borderId="114" xfId="0" applyNumberFormat="1" applyFont="1" applyFill="1" applyBorder="1" applyAlignment="1">
      <alignment horizontal="center" wrapText="1"/>
    </xf>
    <xf numFmtId="3" fontId="20" fillId="15" borderId="119" xfId="0" applyNumberFormat="1" applyFont="1" applyFill="1" applyBorder="1" applyAlignment="1">
      <alignment horizontal="center"/>
    </xf>
    <xf numFmtId="3" fontId="20" fillId="14" borderId="97" xfId="0" applyNumberFormat="1" applyFont="1" applyFill="1" applyBorder="1" applyAlignment="1">
      <alignment horizontal="center"/>
    </xf>
    <xf numFmtId="3" fontId="20" fillId="14" borderId="110" xfId="0" applyNumberFormat="1" applyFont="1" applyFill="1" applyBorder="1" applyAlignment="1">
      <alignment horizontal="center"/>
    </xf>
    <xf numFmtId="3" fontId="15" fillId="14" borderId="64" xfId="0" applyNumberFormat="1" applyFont="1" applyFill="1" applyBorder="1" applyAlignment="1">
      <alignment horizontal="center"/>
    </xf>
    <xf numFmtId="3" fontId="35" fillId="0" borderId="0" xfId="0" applyNumberFormat="1" applyFont="1" applyAlignment="1">
      <alignment horizontal="center"/>
    </xf>
    <xf numFmtId="0" fontId="19" fillId="0" borderId="0" xfId="0" applyFont="1" applyAlignment="1"/>
    <xf numFmtId="3" fontId="14" fillId="0" borderId="0" xfId="0" applyNumberFormat="1" applyFont="1" applyAlignment="1"/>
    <xf numFmtId="3" fontId="19" fillId="0" borderId="0" xfId="0" applyNumberFormat="1" applyFont="1" applyFill="1" applyAlignment="1">
      <alignment wrapText="1"/>
    </xf>
    <xf numFmtId="3" fontId="15" fillId="14" borderId="115" xfId="0" applyNumberFormat="1" applyFont="1" applyFill="1" applyBorder="1" applyAlignment="1">
      <alignment horizontal="center" vertical="center" shrinkToFit="1"/>
    </xf>
    <xf numFmtId="3" fontId="14" fillId="0" borderId="116" xfId="0" applyNumberFormat="1" applyFont="1" applyBorder="1" applyAlignment="1">
      <alignment horizontal="center" vertical="center" shrinkToFit="1"/>
    </xf>
    <xf numFmtId="3" fontId="15" fillId="14" borderId="116" xfId="0" applyNumberFormat="1" applyFont="1" applyFill="1" applyBorder="1" applyAlignment="1">
      <alignment horizontal="center" vertical="center" shrinkToFit="1"/>
    </xf>
    <xf numFmtId="3" fontId="15" fillId="14" borderId="117" xfId="0" applyNumberFormat="1" applyFont="1" applyFill="1" applyBorder="1" applyAlignment="1">
      <alignment horizontal="center" vertical="center" shrinkToFit="1"/>
    </xf>
    <xf numFmtId="3" fontId="15" fillId="17" borderId="64" xfId="0" applyNumberFormat="1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/>
    </xf>
    <xf numFmtId="0" fontId="36" fillId="0" borderId="31" xfId="0" applyFont="1" applyBorder="1" applyAlignment="1">
      <alignment horizontal="center"/>
    </xf>
    <xf numFmtId="3" fontId="19" fillId="0" borderId="0" xfId="0" applyNumberFormat="1" applyFont="1" applyFill="1" applyAlignment="1">
      <alignment horizontal="center" wrapText="1"/>
    </xf>
    <xf numFmtId="0" fontId="19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wrapText="1"/>
    </xf>
    <xf numFmtId="3" fontId="0" fillId="0" borderId="0" xfId="0" applyNumberFormat="1" applyFill="1" applyBorder="1" applyAlignment="1"/>
    <xf numFmtId="3" fontId="15" fillId="16" borderId="19" xfId="0" applyNumberFormat="1" applyFont="1" applyFill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3" fontId="15" fillId="16" borderId="55" xfId="0" applyNumberFormat="1" applyFont="1" applyFill="1" applyBorder="1" applyAlignment="1">
      <alignment horizontal="center"/>
    </xf>
    <xf numFmtId="3" fontId="16" fillId="14" borderId="37" xfId="0" applyNumberFormat="1" applyFont="1" applyFill="1" applyBorder="1" applyAlignment="1">
      <alignment horizontal="center" vertical="center" wrapText="1"/>
    </xf>
    <xf numFmtId="3" fontId="26" fillId="0" borderId="0" xfId="92" applyNumberFormat="1" applyFont="1" applyFill="1" applyBorder="1" applyAlignment="1">
      <alignment horizontal="right" vertical="center" wrapText="1"/>
    </xf>
    <xf numFmtId="3" fontId="26" fillId="16" borderId="0" xfId="92" applyNumberFormat="1" applyFont="1" applyFill="1" applyBorder="1" applyAlignment="1">
      <alignment horizontal="right" vertical="center" wrapText="1"/>
    </xf>
    <xf numFmtId="3" fontId="23" fillId="0" borderId="120" xfId="0" applyNumberFormat="1" applyFont="1" applyBorder="1" applyAlignment="1">
      <alignment horizontal="right" vertical="center"/>
    </xf>
    <xf numFmtId="3" fontId="24" fillId="0" borderId="121" xfId="96" applyNumberFormat="1" applyFont="1" applyFill="1" applyBorder="1" applyAlignment="1">
      <alignment horizontal="right" vertical="center" wrapText="1"/>
    </xf>
    <xf numFmtId="3" fontId="23" fillId="0" borderId="121" xfId="0" applyNumberFormat="1" applyFont="1" applyBorder="1" applyAlignment="1">
      <alignment horizontal="right" vertical="center"/>
    </xf>
    <xf numFmtId="3" fontId="24" fillId="0" borderId="121" xfId="94" applyNumberFormat="1" applyFont="1" applyFill="1" applyBorder="1" applyAlignment="1">
      <alignment horizontal="right" vertical="center" wrapText="1"/>
    </xf>
    <xf numFmtId="3" fontId="23" fillId="0" borderId="121" xfId="0" applyNumberFormat="1" applyFont="1" applyFill="1" applyBorder="1" applyAlignment="1">
      <alignment horizontal="right" vertical="center"/>
    </xf>
    <xf numFmtId="3" fontId="15" fillId="14" borderId="122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center"/>
    </xf>
    <xf numFmtId="3" fontId="15" fillId="14" borderId="53" xfId="50" applyNumberFormat="1" applyFont="1" applyFill="1" applyBorder="1" applyAlignment="1">
      <alignment horizontal="center"/>
    </xf>
    <xf numFmtId="3" fontId="14" fillId="0" borderId="54" xfId="50" applyNumberFormat="1" applyFont="1" applyFill="1" applyBorder="1" applyAlignment="1">
      <alignment horizontal="center"/>
    </xf>
    <xf numFmtId="165" fontId="14" fillId="0" borderId="54" xfId="50" applyNumberFormat="1" applyFont="1" applyFill="1" applyBorder="1" applyAlignment="1">
      <alignment horizontal="center"/>
    </xf>
    <xf numFmtId="165" fontId="14" fillId="0" borderId="55" xfId="5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15" fillId="14" borderId="18" xfId="49" applyNumberFormat="1" applyFont="1" applyFill="1" applyBorder="1" applyAlignment="1">
      <alignment horizontal="center"/>
    </xf>
    <xf numFmtId="3" fontId="15" fillId="14" borderId="18" xfId="49" applyNumberFormat="1" applyFont="1" applyFill="1" applyBorder="1" applyAlignment="1">
      <alignment horizontal="center"/>
    </xf>
    <xf numFmtId="0" fontId="15" fillId="14" borderId="18" xfId="0" applyNumberFormat="1" applyFont="1" applyFill="1" applyBorder="1" applyAlignment="1">
      <alignment horizontal="center"/>
    </xf>
    <xf numFmtId="3" fontId="15" fillId="14" borderId="18" xfId="0" applyNumberFormat="1" applyFont="1" applyFill="1" applyBorder="1" applyAlignment="1">
      <alignment horizontal="center"/>
    </xf>
    <xf numFmtId="0" fontId="15" fillId="14" borderId="46" xfId="0" applyNumberFormat="1" applyFont="1" applyFill="1" applyBorder="1" applyAlignment="1">
      <alignment horizontal="center"/>
    </xf>
    <xf numFmtId="3" fontId="16" fillId="14" borderId="18" xfId="49" applyNumberFormat="1" applyFont="1" applyFill="1" applyBorder="1" applyAlignment="1">
      <alignment horizontal="center"/>
    </xf>
    <xf numFmtId="3" fontId="15" fillId="14" borderId="46" xfId="49" applyNumberFormat="1" applyFont="1" applyFill="1" applyBorder="1" applyAlignment="1">
      <alignment horizontal="center"/>
    </xf>
    <xf numFmtId="4" fontId="17" fillId="18" borderId="18" xfId="0" applyNumberFormat="1" applyFont="1" applyFill="1" applyBorder="1" applyAlignment="1">
      <alignment horizontal="center"/>
    </xf>
    <xf numFmtId="3" fontId="14" fillId="0" borderId="20" xfId="0" applyNumberFormat="1" applyFont="1" applyFill="1" applyBorder="1" applyAlignment="1">
      <alignment horizontal="center"/>
    </xf>
    <xf numFmtId="165" fontId="14" fillId="0" borderId="20" xfId="0" applyNumberFormat="1" applyFont="1" applyFill="1" applyBorder="1" applyAlignment="1">
      <alignment horizontal="center"/>
    </xf>
    <xf numFmtId="165" fontId="14" fillId="0" borderId="35" xfId="0" applyNumberFormat="1" applyFont="1" applyFill="1" applyBorder="1" applyAlignment="1">
      <alignment horizontal="center"/>
    </xf>
    <xf numFmtId="167" fontId="1" fillId="0" borderId="53" xfId="2" applyNumberFormat="1" applyFont="1" applyFill="1" applyBorder="1" applyAlignment="1">
      <alignment horizontal="right"/>
    </xf>
    <xf numFmtId="3" fontId="1" fillId="9" borderId="54" xfId="33" applyNumberFormat="1" applyFont="1" applyFill="1" applyBorder="1" applyAlignment="1">
      <alignment horizontal="right"/>
    </xf>
    <xf numFmtId="165" fontId="29" fillId="0" borderId="54" xfId="0" applyNumberFormat="1" applyFont="1" applyFill="1" applyBorder="1" applyAlignment="1">
      <alignment horizontal="right"/>
    </xf>
    <xf numFmtId="3" fontId="29" fillId="0" borderId="54" xfId="0" applyNumberFormat="1" applyFont="1" applyBorder="1" applyAlignment="1">
      <alignment horizontal="right"/>
    </xf>
    <xf numFmtId="3" fontId="14" fillId="6" borderId="54" xfId="0" applyNumberFormat="1" applyFont="1" applyFill="1" applyBorder="1" applyAlignment="1">
      <alignment horizontal="right"/>
    </xf>
    <xf numFmtId="165" fontId="29" fillId="0" borderId="55" xfId="0" applyNumberFormat="1" applyFont="1" applyBorder="1" applyAlignment="1">
      <alignment horizontal="right"/>
    </xf>
    <xf numFmtId="3" fontId="15" fillId="14" borderId="123" xfId="0" applyNumberFormat="1" applyFont="1" applyFill="1" applyBorder="1" applyAlignment="1">
      <alignment horizontal="center"/>
    </xf>
    <xf numFmtId="3" fontId="15" fillId="14" borderId="124" xfId="0" applyNumberFormat="1" applyFont="1" applyFill="1" applyBorder="1" applyAlignment="1">
      <alignment horizontal="center"/>
    </xf>
    <xf numFmtId="3" fontId="15" fillId="14" borderId="125" xfId="0" applyNumberFormat="1" applyFont="1" applyFill="1" applyBorder="1" applyAlignment="1">
      <alignment horizontal="center"/>
    </xf>
    <xf numFmtId="3" fontId="19" fillId="15" borderId="126" xfId="0" applyNumberFormat="1" applyFont="1" applyFill="1" applyBorder="1" applyAlignment="1">
      <alignment horizontal="center"/>
    </xf>
    <xf numFmtId="3" fontId="19" fillId="15" borderId="127" xfId="0" applyNumberFormat="1" applyFont="1" applyFill="1" applyBorder="1" applyAlignment="1">
      <alignment horizontal="center"/>
    </xf>
    <xf numFmtId="165" fontId="29" fillId="15" borderId="127" xfId="0" applyNumberFormat="1" applyFont="1" applyFill="1" applyBorder="1" applyAlignment="1">
      <alignment horizontal="center"/>
    </xf>
    <xf numFmtId="165" fontId="19" fillId="15" borderId="128" xfId="0" applyNumberFormat="1" applyFont="1" applyFill="1" applyBorder="1" applyAlignment="1">
      <alignment horizontal="center"/>
    </xf>
    <xf numFmtId="3" fontId="29" fillId="0" borderId="25" xfId="2" applyNumberFormat="1" applyFont="1" applyBorder="1" applyAlignment="1">
      <alignment horizontal="center" wrapText="1"/>
    </xf>
    <xf numFmtId="3" fontId="29" fillId="8" borderId="40" xfId="0" applyNumberFormat="1" applyFont="1" applyFill="1" applyBorder="1" applyAlignment="1">
      <alignment horizontal="right" vertical="center"/>
    </xf>
    <xf numFmtId="165" fontId="29" fillId="0" borderId="40" xfId="0" applyNumberFormat="1" applyFont="1" applyBorder="1" applyAlignment="1">
      <alignment horizontal="center"/>
    </xf>
    <xf numFmtId="3" fontId="29" fillId="0" borderId="40" xfId="0" applyNumberFormat="1" applyFont="1" applyBorder="1" applyAlignment="1">
      <alignment horizontal="center"/>
    </xf>
    <xf numFmtId="3" fontId="1" fillId="8" borderId="40" xfId="33" applyNumberFormat="1" applyFont="1" applyFill="1" applyBorder="1" applyAlignment="1">
      <alignment horizontal="right" vertical="center"/>
    </xf>
    <xf numFmtId="3" fontId="19" fillId="0" borderId="40" xfId="0" applyNumberFormat="1" applyFont="1" applyBorder="1" applyAlignment="1">
      <alignment horizontal="center"/>
    </xf>
    <xf numFmtId="3" fontId="14" fillId="6" borderId="40" xfId="0" applyNumberFormat="1" applyFont="1" applyFill="1" applyBorder="1" applyAlignment="1">
      <alignment horizontal="center"/>
    </xf>
    <xf numFmtId="165" fontId="29" fillId="0" borderId="26" xfId="0" applyNumberFormat="1" applyFont="1" applyBorder="1" applyAlignment="1">
      <alignment horizontal="center"/>
    </xf>
    <xf numFmtId="3" fontId="1" fillId="0" borderId="7" xfId="2" applyNumberFormat="1" applyFont="1" applyFill="1" applyBorder="1" applyAlignment="1">
      <alignment horizontal="center" wrapText="1"/>
    </xf>
    <xf numFmtId="3" fontId="1" fillId="8" borderId="42" xfId="33" applyNumberFormat="1" applyFont="1" applyFill="1" applyBorder="1" applyAlignment="1">
      <alignment horizontal="right" vertical="center"/>
    </xf>
    <xf numFmtId="165" fontId="29" fillId="0" borderId="42" xfId="0" applyNumberFormat="1" applyFont="1" applyBorder="1" applyAlignment="1">
      <alignment horizontal="center"/>
    </xf>
    <xf numFmtId="3" fontId="29" fillId="0" borderId="42" xfId="0" applyNumberFormat="1" applyFont="1" applyBorder="1" applyAlignment="1">
      <alignment horizontal="center"/>
    </xf>
    <xf numFmtId="3" fontId="19" fillId="0" borderId="42" xfId="0" applyNumberFormat="1" applyFont="1" applyBorder="1" applyAlignment="1">
      <alignment horizontal="center"/>
    </xf>
    <xf numFmtId="3" fontId="14" fillId="6" borderId="42" xfId="0" applyNumberFormat="1" applyFont="1" applyFill="1" applyBorder="1" applyAlignment="1">
      <alignment horizontal="center"/>
    </xf>
    <xf numFmtId="165" fontId="29" fillId="0" borderId="32" xfId="0" applyNumberFormat="1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3" fontId="24" fillId="0" borderId="129" xfId="96" applyNumberFormat="1" applyFont="1" applyFill="1" applyBorder="1" applyAlignment="1">
      <alignment horizontal="right" vertical="center" wrapText="1"/>
    </xf>
    <xf numFmtId="3" fontId="25" fillId="18" borderId="130" xfId="96" applyNumberFormat="1" applyFont="1" applyFill="1" applyBorder="1" applyAlignment="1">
      <alignment horizontal="right" vertical="center" wrapText="1"/>
    </xf>
    <xf numFmtId="3" fontId="15" fillId="14" borderId="45" xfId="0" applyNumberFormat="1" applyFont="1" applyFill="1" applyBorder="1" applyAlignment="1">
      <alignment horizontal="right" vertical="center"/>
    </xf>
    <xf numFmtId="3" fontId="22" fillId="16" borderId="21" xfId="0" applyNumberFormat="1" applyFont="1" applyFill="1" applyBorder="1" applyAlignment="1">
      <alignment horizontal="right" vertical="center"/>
    </xf>
    <xf numFmtId="3" fontId="25" fillId="18" borderId="103" xfId="96" applyNumberFormat="1" applyFont="1" applyFill="1" applyBorder="1" applyAlignment="1">
      <alignment horizontal="right" vertical="center" wrapText="1"/>
    </xf>
    <xf numFmtId="3" fontId="24" fillId="0" borderId="131" xfId="96" applyNumberFormat="1" applyFont="1" applyFill="1" applyBorder="1" applyAlignment="1">
      <alignment horizontal="right" vertical="center" wrapText="1"/>
    </xf>
    <xf numFmtId="3" fontId="24" fillId="0" borderId="132" xfId="96" applyNumberFormat="1" applyFont="1" applyFill="1" applyBorder="1" applyAlignment="1">
      <alignment horizontal="right" vertical="center" wrapText="1"/>
    </xf>
    <xf numFmtId="3" fontId="23" fillId="0" borderId="132" xfId="0" applyNumberFormat="1" applyFont="1" applyFill="1" applyBorder="1" applyAlignment="1">
      <alignment horizontal="right" vertical="center"/>
    </xf>
    <xf numFmtId="3" fontId="23" fillId="0" borderId="132" xfId="0" applyNumberFormat="1" applyFont="1" applyBorder="1" applyAlignment="1">
      <alignment horizontal="right" vertical="center"/>
    </xf>
    <xf numFmtId="3" fontId="24" fillId="0" borderId="132" xfId="94" applyNumberFormat="1" applyFont="1" applyFill="1" applyBorder="1" applyAlignment="1">
      <alignment horizontal="right" vertical="center" wrapText="1"/>
    </xf>
    <xf numFmtId="3" fontId="24" fillId="0" borderId="132" xfId="95" applyNumberFormat="1" applyFont="1" applyFill="1" applyBorder="1" applyAlignment="1">
      <alignment horizontal="right" vertical="center" wrapText="1"/>
    </xf>
    <xf numFmtId="3" fontId="22" fillId="16" borderId="1" xfId="0" applyNumberFormat="1" applyFont="1" applyFill="1" applyBorder="1" applyAlignment="1">
      <alignment horizontal="right" vertical="center"/>
    </xf>
    <xf numFmtId="3" fontId="24" fillId="0" borderId="133" xfId="96" applyNumberFormat="1" applyFont="1" applyFill="1" applyBorder="1" applyAlignment="1">
      <alignment horizontal="right" vertical="center" wrapText="1"/>
    </xf>
    <xf numFmtId="3" fontId="24" fillId="0" borderId="134" xfId="96" applyNumberFormat="1" applyFont="1" applyFill="1" applyBorder="1" applyAlignment="1">
      <alignment horizontal="right" vertical="center" wrapText="1"/>
    </xf>
    <xf numFmtId="3" fontId="14" fillId="0" borderId="0" xfId="0" applyNumberFormat="1" applyFont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23" fillId="0" borderId="120" xfId="0" applyNumberFormat="1" applyFont="1" applyFill="1" applyBorder="1" applyAlignment="1">
      <alignment horizontal="right" vertical="center"/>
    </xf>
    <xf numFmtId="3" fontId="23" fillId="0" borderId="131" xfId="0" applyNumberFormat="1" applyFont="1" applyFill="1" applyBorder="1" applyAlignment="1">
      <alignment horizontal="right" vertical="center"/>
    </xf>
    <xf numFmtId="3" fontId="23" fillId="0" borderId="135" xfId="0" applyNumberFormat="1" applyFont="1" applyFill="1" applyBorder="1" applyAlignment="1">
      <alignment horizontal="right" vertical="center"/>
    </xf>
    <xf numFmtId="3" fontId="23" fillId="0" borderId="136" xfId="0" applyNumberFormat="1" applyFont="1" applyFill="1" applyBorder="1" applyAlignment="1">
      <alignment horizontal="right" vertical="center"/>
    </xf>
    <xf numFmtId="3" fontId="24" fillId="0" borderId="136" xfId="96" applyNumberFormat="1" applyFont="1" applyFill="1" applyBorder="1" applyAlignment="1">
      <alignment horizontal="right" vertical="center" wrapText="1"/>
    </xf>
    <xf numFmtId="3" fontId="24" fillId="0" borderId="136" xfId="94" applyNumberFormat="1" applyFont="1" applyFill="1" applyBorder="1" applyAlignment="1">
      <alignment horizontal="right" vertical="center" wrapText="1"/>
    </xf>
    <xf numFmtId="3" fontId="24" fillId="0" borderId="137" xfId="96" applyNumberFormat="1" applyFont="1" applyFill="1" applyBorder="1" applyAlignment="1">
      <alignment horizontal="right" vertical="center" wrapText="1"/>
    </xf>
    <xf numFmtId="3" fontId="22" fillId="15" borderId="21" xfId="0" applyNumberFormat="1" applyFont="1" applyFill="1" applyBorder="1" applyAlignment="1">
      <alignment horizontal="right" vertical="center"/>
    </xf>
    <xf numFmtId="3" fontId="15" fillId="14" borderId="29" xfId="0" applyNumberFormat="1" applyFont="1" applyFill="1" applyBorder="1" applyAlignment="1">
      <alignment horizontal="right" vertical="center"/>
    </xf>
    <xf numFmtId="3" fontId="15" fillId="14" borderId="6" xfId="0" applyNumberFormat="1" applyFont="1" applyFill="1" applyBorder="1" applyAlignment="1">
      <alignment horizontal="right" vertical="center"/>
    </xf>
    <xf numFmtId="3" fontId="15" fillId="16" borderId="28" xfId="0" applyNumberFormat="1" applyFont="1" applyFill="1" applyBorder="1" applyAlignment="1">
      <alignment horizontal="right" vertical="center"/>
    </xf>
    <xf numFmtId="3" fontId="15" fillId="15" borderId="28" xfId="0" applyNumberFormat="1" applyFont="1" applyFill="1" applyBorder="1" applyAlignment="1">
      <alignment horizontal="right" vertical="center"/>
    </xf>
    <xf numFmtId="3" fontId="23" fillId="18" borderId="138" xfId="0" applyNumberFormat="1" applyFont="1" applyFill="1" applyBorder="1" applyAlignment="1">
      <alignment horizontal="right" vertical="center"/>
    </xf>
    <xf numFmtId="3" fontId="24" fillId="18" borderId="139" xfId="96" applyNumberFormat="1" applyFont="1" applyFill="1" applyBorder="1" applyAlignment="1">
      <alignment horizontal="right" vertical="center" wrapText="1"/>
    </xf>
    <xf numFmtId="3" fontId="25" fillId="16" borderId="140" xfId="96" applyNumberFormat="1" applyFont="1" applyFill="1" applyBorder="1" applyAlignment="1">
      <alignment horizontal="right" vertical="center" wrapText="1"/>
    </xf>
    <xf numFmtId="3" fontId="24" fillId="18" borderId="141" xfId="96" applyNumberFormat="1" applyFont="1" applyFill="1" applyBorder="1" applyAlignment="1">
      <alignment horizontal="right" vertical="center" wrapText="1"/>
    </xf>
    <xf numFmtId="3" fontId="25" fillId="16" borderId="141" xfId="96" applyNumberFormat="1" applyFont="1" applyFill="1" applyBorder="1" applyAlignment="1">
      <alignment horizontal="right" vertical="center" wrapText="1"/>
    </xf>
    <xf numFmtId="3" fontId="23" fillId="18" borderId="141" xfId="0" applyNumberFormat="1" applyFont="1" applyFill="1" applyBorder="1" applyAlignment="1">
      <alignment horizontal="right" vertical="center"/>
    </xf>
    <xf numFmtId="3" fontId="25" fillId="16" borderId="142" xfId="96" applyNumberFormat="1" applyFont="1" applyFill="1" applyBorder="1" applyAlignment="1">
      <alignment horizontal="right" vertical="center" wrapText="1"/>
    </xf>
    <xf numFmtId="3" fontId="22" fillId="3" borderId="33" xfId="0" applyNumberFormat="1" applyFont="1" applyFill="1" applyBorder="1" applyAlignment="1">
      <alignment horizontal="center"/>
    </xf>
    <xf numFmtId="3" fontId="22" fillId="16" borderId="143" xfId="0" applyNumberFormat="1" applyFont="1" applyFill="1" applyBorder="1" applyAlignment="1">
      <alignment horizontal="right" vertical="center"/>
    </xf>
    <xf numFmtId="3" fontId="25" fillId="16" borderId="144" xfId="96" applyNumberFormat="1" applyFont="1" applyFill="1" applyBorder="1" applyAlignment="1">
      <alignment horizontal="right" vertical="center" wrapText="1"/>
    </xf>
    <xf numFmtId="3" fontId="25" fillId="16" borderId="145" xfId="96" applyNumberFormat="1" applyFont="1" applyFill="1" applyBorder="1" applyAlignment="1">
      <alignment horizontal="right" vertical="center" wrapText="1"/>
    </xf>
    <xf numFmtId="3" fontId="25" fillId="16" borderId="146" xfId="96" applyNumberFormat="1" applyFont="1" applyFill="1" applyBorder="1" applyAlignment="1">
      <alignment horizontal="right" vertical="center" wrapText="1"/>
    </xf>
    <xf numFmtId="3" fontId="22" fillId="18" borderId="50" xfId="0" applyNumberFormat="1" applyFont="1" applyFill="1" applyBorder="1" applyAlignment="1">
      <alignment horizontal="right" vertical="center"/>
    </xf>
    <xf numFmtId="3" fontId="22" fillId="18" borderId="51" xfId="0" applyNumberFormat="1" applyFont="1" applyFill="1" applyBorder="1" applyAlignment="1">
      <alignment horizontal="right" vertical="center"/>
    </xf>
    <xf numFmtId="3" fontId="22" fillId="18" borderId="140" xfId="0" applyNumberFormat="1" applyFont="1" applyFill="1" applyBorder="1" applyAlignment="1">
      <alignment horizontal="right" vertical="center"/>
    </xf>
    <xf numFmtId="3" fontId="22" fillId="18" borderId="52" xfId="0" applyNumberFormat="1" applyFont="1" applyFill="1" applyBorder="1" applyAlignment="1">
      <alignment horizontal="right" vertical="center"/>
    </xf>
    <xf numFmtId="3" fontId="14" fillId="14" borderId="147" xfId="0" applyNumberFormat="1" applyFont="1" applyFill="1" applyBorder="1" applyAlignment="1">
      <alignment horizontal="left"/>
    </xf>
    <xf numFmtId="3" fontId="14" fillId="14" borderId="21" xfId="0" applyNumberFormat="1" applyFont="1" applyFill="1" applyBorder="1" applyAlignment="1">
      <alignment horizontal="left"/>
    </xf>
    <xf numFmtId="3" fontId="14" fillId="14" borderId="154" xfId="0" applyNumberFormat="1" applyFont="1" applyFill="1" applyBorder="1" applyAlignment="1">
      <alignment horizontal="left"/>
    </xf>
    <xf numFmtId="0" fontId="37" fillId="16" borderId="6" xfId="0" applyFont="1" applyFill="1" applyBorder="1" applyAlignment="1">
      <alignment vertical="center"/>
    </xf>
    <xf numFmtId="3" fontId="36" fillId="16" borderId="28" xfId="0" applyNumberFormat="1" applyFont="1" applyFill="1" applyBorder="1" applyAlignment="1">
      <alignment horizontal="right" vertical="center"/>
    </xf>
    <xf numFmtId="0" fontId="37" fillId="0" borderId="149" xfId="0" applyFont="1" applyFill="1" applyBorder="1" applyAlignment="1">
      <alignment vertical="center" wrapText="1"/>
    </xf>
    <xf numFmtId="3" fontId="36" fillId="0" borderId="28" xfId="0" applyNumberFormat="1" applyFont="1" applyFill="1" applyBorder="1" applyAlignment="1">
      <alignment horizontal="right" vertical="center"/>
    </xf>
    <xf numFmtId="0" fontId="37" fillId="0" borderId="1" xfId="0" applyFont="1" applyFill="1" applyBorder="1" applyAlignment="1">
      <alignment vertical="center"/>
    </xf>
    <xf numFmtId="0" fontId="37" fillId="16" borderId="150" xfId="0" applyFont="1" applyFill="1" applyBorder="1" applyAlignment="1">
      <alignment vertical="center" wrapText="1"/>
    </xf>
    <xf numFmtId="4" fontId="36" fillId="16" borderId="148" xfId="0" applyNumberFormat="1" applyFont="1" applyFill="1" applyBorder="1" applyAlignment="1">
      <alignment horizontal="right" vertical="center" wrapText="1"/>
    </xf>
    <xf numFmtId="0" fontId="37" fillId="0" borderId="150" xfId="0" applyFont="1" applyBorder="1" applyAlignment="1">
      <alignment vertical="center" wrapText="1"/>
    </xf>
    <xf numFmtId="3" fontId="36" fillId="0" borderId="152" xfId="0" applyNumberFormat="1" applyFont="1" applyBorder="1" applyAlignment="1">
      <alignment horizontal="right" vertical="center" wrapText="1"/>
    </xf>
    <xf numFmtId="10" fontId="36" fillId="16" borderId="152" xfId="0" applyNumberFormat="1" applyFont="1" applyFill="1" applyBorder="1" applyAlignment="1">
      <alignment horizontal="right" vertical="center" wrapText="1"/>
    </xf>
    <xf numFmtId="10" fontId="36" fillId="0" borderId="152" xfId="0" applyNumberFormat="1" applyFont="1" applyBorder="1" applyAlignment="1">
      <alignment horizontal="right" vertical="center" wrapText="1"/>
    </xf>
    <xf numFmtId="3" fontId="36" fillId="16" borderId="152" xfId="0" applyNumberFormat="1" applyFont="1" applyFill="1" applyBorder="1" applyAlignment="1">
      <alignment horizontal="right" vertical="center" wrapText="1"/>
    </xf>
    <xf numFmtId="0" fontId="37" fillId="0" borderId="150" xfId="0" applyFont="1" applyFill="1" applyBorder="1" applyAlignment="1">
      <alignment vertical="center" wrapText="1"/>
    </xf>
    <xf numFmtId="4" fontId="36" fillId="0" borderId="152" xfId="0" applyNumberFormat="1" applyFont="1" applyFill="1" applyBorder="1" applyAlignment="1">
      <alignment horizontal="right" vertical="center" wrapText="1"/>
    </xf>
    <xf numFmtId="10" fontId="36" fillId="16" borderId="152" xfId="100" applyNumberFormat="1" applyFont="1" applyFill="1" applyBorder="1" applyAlignment="1">
      <alignment horizontal="right" vertical="center" wrapText="1"/>
    </xf>
    <xf numFmtId="0" fontId="37" fillId="16" borderId="151" xfId="0" applyFont="1" applyFill="1" applyBorder="1" applyAlignment="1">
      <alignment vertical="center" wrapText="1"/>
    </xf>
    <xf numFmtId="10" fontId="36" fillId="16" borderId="153" xfId="0" applyNumberFormat="1" applyFont="1" applyFill="1" applyBorder="1" applyAlignment="1">
      <alignment horizontal="right" vertical="center" wrapText="1"/>
    </xf>
    <xf numFmtId="3" fontId="19" fillId="0" borderId="0" xfId="0" applyNumberFormat="1" applyFont="1" applyFill="1" applyAlignment="1">
      <alignment horizontal="center" wrapText="1"/>
    </xf>
    <xf numFmtId="0" fontId="19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wrapText="1"/>
    </xf>
    <xf numFmtId="3" fontId="20" fillId="0" borderId="0" xfId="0" applyNumberFormat="1" applyFont="1" applyFill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3" fontId="20" fillId="0" borderId="0" xfId="0" applyNumberFormat="1" applyFont="1" applyFill="1" applyAlignment="1">
      <alignment horizontal="center"/>
    </xf>
    <xf numFmtId="3" fontId="19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 wrapText="1"/>
    </xf>
    <xf numFmtId="3" fontId="19" fillId="0" borderId="0" xfId="0" applyNumberFormat="1" applyFont="1" applyAlignment="1">
      <alignment horizontal="center"/>
    </xf>
    <xf numFmtId="3" fontId="15" fillId="17" borderId="112" xfId="0" applyNumberFormat="1" applyFont="1" applyFill="1" applyBorder="1" applyAlignment="1">
      <alignment horizontal="center" vertical="center" shrinkToFit="1"/>
    </xf>
    <xf numFmtId="3" fontId="15" fillId="17" borderId="113" xfId="0" applyNumberFormat="1" applyFont="1" applyFill="1" applyBorder="1" applyAlignment="1">
      <alignment horizontal="center" vertical="center" shrinkToFit="1"/>
    </xf>
    <xf numFmtId="3" fontId="15" fillId="0" borderId="0" xfId="0" applyNumberFormat="1" applyFont="1" applyAlignment="1">
      <alignment horizontal="center" shrinkToFit="1"/>
    </xf>
    <xf numFmtId="3" fontId="19" fillId="0" borderId="0" xfId="0" applyNumberFormat="1" applyFont="1" applyFill="1" applyAlignment="1">
      <alignment horizontal="center" shrinkToFit="1"/>
    </xf>
    <xf numFmtId="3" fontId="15" fillId="17" borderId="15" xfId="0" applyNumberFormat="1" applyFont="1" applyFill="1" applyBorder="1" applyAlignment="1">
      <alignment horizontal="center" shrinkToFit="1"/>
    </xf>
    <xf numFmtId="3" fontId="15" fillId="17" borderId="16" xfId="0" applyNumberFormat="1" applyFont="1" applyFill="1" applyBorder="1" applyAlignment="1">
      <alignment horizontal="center" shrinkToFit="1"/>
    </xf>
    <xf numFmtId="3" fontId="15" fillId="17" borderId="56" xfId="0" applyNumberFormat="1" applyFont="1" applyFill="1" applyBorder="1" applyAlignment="1">
      <alignment horizontal="center" shrinkToFit="1"/>
    </xf>
    <xf numFmtId="3" fontId="15" fillId="17" borderId="58" xfId="0" applyNumberFormat="1" applyFont="1" applyFill="1" applyBorder="1" applyAlignment="1">
      <alignment horizontal="center" shrinkToFit="1"/>
    </xf>
    <xf numFmtId="3" fontId="15" fillId="17" borderId="57" xfId="0" applyNumberFormat="1" applyFont="1" applyFill="1" applyBorder="1" applyAlignment="1">
      <alignment horizontal="center" shrinkToFit="1"/>
    </xf>
    <xf numFmtId="3" fontId="15" fillId="14" borderId="15" xfId="0" applyNumberFormat="1" applyFont="1" applyFill="1" applyBorder="1" applyAlignment="1">
      <alignment horizontal="center" vertical="center" shrinkToFit="1"/>
    </xf>
    <xf numFmtId="3" fontId="15" fillId="14" borderId="53" xfId="0" applyNumberFormat="1" applyFont="1" applyFill="1" applyBorder="1" applyAlignment="1">
      <alignment horizontal="center" vertical="center" shrinkToFit="1"/>
    </xf>
    <xf numFmtId="3" fontId="15" fillId="14" borderId="16" xfId="0" applyNumberFormat="1" applyFont="1" applyFill="1" applyBorder="1" applyAlignment="1">
      <alignment horizontal="center" vertical="center" shrinkToFit="1"/>
    </xf>
    <xf numFmtId="3" fontId="15" fillId="14" borderId="54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3" fontId="15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3" fontId="19" fillId="0" borderId="0" xfId="0" applyNumberFormat="1" applyFont="1" applyFill="1" applyAlignment="1">
      <alignment horizontal="center"/>
    </xf>
    <xf numFmtId="0" fontId="14" fillId="0" borderId="0" xfId="0" applyFont="1" applyAlignment="1">
      <alignment horizontal="center" wrapText="1"/>
    </xf>
    <xf numFmtId="0" fontId="29" fillId="0" borderId="0" xfId="0" applyFont="1" applyAlignment="1"/>
    <xf numFmtId="3" fontId="15" fillId="14" borderId="71" xfId="0" applyNumberFormat="1" applyFont="1" applyFill="1" applyBorder="1" applyAlignment="1">
      <alignment horizontal="center"/>
    </xf>
    <xf numFmtId="3" fontId="15" fillId="14" borderId="72" xfId="0" applyNumberFormat="1" applyFont="1" applyFill="1" applyBorder="1" applyAlignment="1">
      <alignment horizontal="center"/>
    </xf>
    <xf numFmtId="3" fontId="15" fillId="14" borderId="73" xfId="0" applyNumberFormat="1" applyFont="1" applyFill="1" applyBorder="1" applyAlignment="1">
      <alignment horizontal="center"/>
    </xf>
    <xf numFmtId="3" fontId="15" fillId="14" borderId="74" xfId="0" applyNumberFormat="1" applyFont="1" applyFill="1" applyBorder="1" applyAlignment="1">
      <alignment horizontal="center"/>
    </xf>
    <xf numFmtId="3" fontId="15" fillId="14" borderId="75" xfId="0" applyNumberFormat="1" applyFont="1" applyFill="1" applyBorder="1" applyAlignment="1">
      <alignment horizontal="center" vertical="center"/>
    </xf>
    <xf numFmtId="3" fontId="15" fillId="14" borderId="78" xfId="0" applyNumberFormat="1" applyFont="1" applyFill="1" applyBorder="1" applyAlignment="1">
      <alignment horizontal="center" vertical="center"/>
    </xf>
    <xf numFmtId="3" fontId="18" fillId="0" borderId="0" xfId="1" applyNumberFormat="1" applyFont="1" applyAlignment="1" applyProtection="1">
      <alignment horizontal="center" wrapText="1"/>
    </xf>
    <xf numFmtId="0" fontId="14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8" fillId="0" borderId="0" xfId="1" applyNumberFormat="1" applyFont="1" applyAlignment="1" applyProtection="1">
      <alignment horizontal="center" vertical="center"/>
    </xf>
    <xf numFmtId="3" fontId="16" fillId="3" borderId="71" xfId="0" applyNumberFormat="1" applyFont="1" applyFill="1" applyBorder="1" applyAlignment="1">
      <alignment horizontal="center"/>
    </xf>
    <xf numFmtId="3" fontId="16" fillId="3" borderId="72" xfId="0" applyNumberFormat="1" applyFont="1" applyFill="1" applyBorder="1" applyAlignment="1">
      <alignment horizontal="center"/>
    </xf>
    <xf numFmtId="3" fontId="16" fillId="3" borderId="73" xfId="0" applyNumberFormat="1" applyFont="1" applyFill="1" applyBorder="1" applyAlignment="1">
      <alignment horizontal="center"/>
    </xf>
    <xf numFmtId="3" fontId="16" fillId="3" borderId="58" xfId="0" applyNumberFormat="1" applyFont="1" applyFill="1" applyBorder="1" applyAlignment="1">
      <alignment horizontal="center"/>
    </xf>
    <xf numFmtId="3" fontId="16" fillId="3" borderId="16" xfId="0" applyNumberFormat="1" applyFont="1" applyFill="1" applyBorder="1" applyAlignment="1">
      <alignment horizontal="center"/>
    </xf>
    <xf numFmtId="3" fontId="16" fillId="16" borderId="16" xfId="0" applyNumberFormat="1" applyFont="1" applyFill="1" applyBorder="1" applyAlignment="1">
      <alignment horizontal="center"/>
    </xf>
    <xf numFmtId="3" fontId="16" fillId="16" borderId="56" xfId="0" applyNumberFormat="1" applyFont="1" applyFill="1" applyBorder="1" applyAlignment="1">
      <alignment horizontal="center"/>
    </xf>
    <xf numFmtId="3" fontId="16" fillId="3" borderId="74" xfId="0" applyNumberFormat="1" applyFont="1" applyFill="1" applyBorder="1" applyAlignment="1">
      <alignment horizontal="center"/>
    </xf>
    <xf numFmtId="3" fontId="16" fillId="3" borderId="96" xfId="0" applyNumberFormat="1" applyFont="1" applyFill="1" applyBorder="1" applyAlignment="1">
      <alignment horizontal="center"/>
    </xf>
    <xf numFmtId="3" fontId="16" fillId="3" borderId="147" xfId="0" applyNumberFormat="1" applyFont="1" applyFill="1" applyBorder="1" applyAlignment="1">
      <alignment horizontal="center" vertical="center"/>
    </xf>
    <xf numFmtId="3" fontId="16" fillId="3" borderId="148" xfId="0" applyNumberFormat="1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wrapText="1"/>
    </xf>
    <xf numFmtId="3" fontId="16" fillId="3" borderId="97" xfId="0" applyNumberFormat="1" applyFont="1" applyFill="1" applyBorder="1" applyAlignment="1">
      <alignment horizontal="center" vertical="center"/>
    </xf>
    <xf numFmtId="3" fontId="16" fillId="3" borderId="101" xfId="0" applyNumberFormat="1" applyFont="1" applyFill="1" applyBorder="1" applyAlignment="1">
      <alignment horizontal="center" vertical="center"/>
    </xf>
  </cellXfs>
  <cellStyles count="101">
    <cellStyle name="Hipervínculo" xfId="1" builtinId="8"/>
    <cellStyle name="Millares" xfId="2" builtinId="3"/>
    <cellStyle name="Normal" xfId="0" builtinId="0"/>
    <cellStyle name="Normal 10" xfId="3"/>
    <cellStyle name="Normal 10 2" xfId="4"/>
    <cellStyle name="Normal 10 3" xfId="5"/>
    <cellStyle name="Normal 10 4" xfId="6"/>
    <cellStyle name="Normal 11" xfId="7"/>
    <cellStyle name="Normal 11 2" xfId="8"/>
    <cellStyle name="Normal 11 3" xfId="9"/>
    <cellStyle name="Normal 12 2" xfId="10"/>
    <cellStyle name="Normal 12 3" xfId="11"/>
    <cellStyle name="Normal 12 4" xfId="12"/>
    <cellStyle name="Normal 12 5" xfId="13"/>
    <cellStyle name="Normal 12 6" xfId="14"/>
    <cellStyle name="Normal 13 2" xfId="15"/>
    <cellStyle name="Normal 13 3" xfId="16"/>
    <cellStyle name="Normal 13 4" xfId="17"/>
    <cellStyle name="Normal 13 5" xfId="18"/>
    <cellStyle name="Normal 13 6" xfId="19"/>
    <cellStyle name="Normal 14 2" xfId="20"/>
    <cellStyle name="Normal 14 3" xfId="21"/>
    <cellStyle name="Normal 14 4" xfId="22"/>
    <cellStyle name="Normal 14 5" xfId="23"/>
    <cellStyle name="Normal 14 6" xfId="24"/>
    <cellStyle name="Normal 15 2" xfId="25"/>
    <cellStyle name="Normal 15 3" xfId="26"/>
    <cellStyle name="Normal 15 4" xfId="27"/>
    <cellStyle name="Normal 15 5" xfId="28"/>
    <cellStyle name="Normal 15 6" xfId="29"/>
    <cellStyle name="Normal 16 2" xfId="30"/>
    <cellStyle name="Normal 17" xfId="31"/>
    <cellStyle name="Normal 18" xfId="32"/>
    <cellStyle name="Normal 2" xfId="33"/>
    <cellStyle name="Normal 2 10" xfId="34"/>
    <cellStyle name="Normal 2 11" xfId="35"/>
    <cellStyle name="Normal 2 12" xfId="36"/>
    <cellStyle name="Normal 2 13" xfId="37"/>
    <cellStyle name="Normal 2 14" xfId="38"/>
    <cellStyle name="Normal 2 15" xfId="39"/>
    <cellStyle name="Normal 2 16" xfId="40"/>
    <cellStyle name="Normal 2 2" xfId="41"/>
    <cellStyle name="Normal 2 3" xfId="42"/>
    <cellStyle name="Normal 2 4" xfId="43"/>
    <cellStyle name="Normal 2 5" xfId="44"/>
    <cellStyle name="Normal 2 6" xfId="45"/>
    <cellStyle name="Normal 2 7" xfId="46"/>
    <cellStyle name="Normal 2 8" xfId="47"/>
    <cellStyle name="Normal 2 9" xfId="48"/>
    <cellStyle name="Normal 20" xfId="49"/>
    <cellStyle name="Normal 23" xfId="50"/>
    <cellStyle name="Normal 3" xfId="51"/>
    <cellStyle name="Normal 4 10" xfId="52"/>
    <cellStyle name="Normal 4 2" xfId="53"/>
    <cellStyle name="Normal 4 3" xfId="54"/>
    <cellStyle name="Normal 4 4" xfId="55"/>
    <cellStyle name="Normal 4 5" xfId="56"/>
    <cellStyle name="Normal 4 6" xfId="57"/>
    <cellStyle name="Normal 4 7" xfId="58"/>
    <cellStyle name="Normal 4 8" xfId="59"/>
    <cellStyle name="Normal 4 9" xfId="60"/>
    <cellStyle name="Normal 5 2" xfId="61"/>
    <cellStyle name="Normal 6 2" xfId="62"/>
    <cellStyle name="Normal 6 3" xfId="63"/>
    <cellStyle name="Normal 6 4" xfId="64"/>
    <cellStyle name="Normal 6 5" xfId="65"/>
    <cellStyle name="Normal 6 6" xfId="66"/>
    <cellStyle name="Normal 6 7" xfId="67"/>
    <cellStyle name="Normal 6 8" xfId="68"/>
    <cellStyle name="Normal 7 10" xfId="69"/>
    <cellStyle name="Normal 7 11" xfId="70"/>
    <cellStyle name="Normal 7 2" xfId="71"/>
    <cellStyle name="Normal 7 3" xfId="72"/>
    <cellStyle name="Normal 7 4" xfId="73"/>
    <cellStyle name="Normal 7 5" xfId="74"/>
    <cellStyle name="Normal 7 6" xfId="75"/>
    <cellStyle name="Normal 7 7" xfId="76"/>
    <cellStyle name="Normal 7 8" xfId="77"/>
    <cellStyle name="Normal 7 9" xfId="78"/>
    <cellStyle name="Normal 8" xfId="79"/>
    <cellStyle name="Normal 8 2" xfId="80"/>
    <cellStyle name="Normal 8 3" xfId="81"/>
    <cellStyle name="Normal 8 4" xfId="82"/>
    <cellStyle name="Normal 8 5" xfId="83"/>
    <cellStyle name="Normal 8 6" xfId="84"/>
    <cellStyle name="Normal 9" xfId="85"/>
    <cellStyle name="Normal 9 2" xfId="86"/>
    <cellStyle name="Normal 9 3" xfId="87"/>
    <cellStyle name="Normal 9 4" xfId="88"/>
    <cellStyle name="Normal 9 5" xfId="89"/>
    <cellStyle name="Normal_25" xfId="90"/>
    <cellStyle name="Normal_37.Municip" xfId="91"/>
    <cellStyle name="Normal_37.Municip_1" xfId="92"/>
    <cellStyle name="Normal_37.Municip_2" xfId="93"/>
    <cellStyle name="Normal_39" xfId="94"/>
    <cellStyle name="Normal_39_1" xfId="95"/>
    <cellStyle name="Normal_39_2" xfId="96"/>
    <cellStyle name="Normal_7 Areas" xfId="97"/>
    <cellStyle name="Normal_7 Areas_1" xfId="98"/>
    <cellStyle name="Normal_Hoja1" xfId="99"/>
    <cellStyle name="Porcentaje" xfId="10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0</xdr:colOff>
      <xdr:row>19</xdr:row>
      <xdr:rowOff>114300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0639425" y="439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37"/>
  <sheetViews>
    <sheetView showGridLines="0" tabSelected="1" view="pageLayout" zoomScaleNormal="100" workbookViewId="0">
      <selection activeCell="A5" sqref="A5"/>
    </sheetView>
  </sheetViews>
  <sheetFormatPr baseColWidth="10" defaultRowHeight="12.75" x14ac:dyDescent="0.2"/>
  <cols>
    <col min="1" max="1" width="155.85546875" customWidth="1"/>
  </cols>
  <sheetData>
    <row r="3" spans="1:1" ht="15.75" x14ac:dyDescent="0.25">
      <c r="A3" s="7" t="s">
        <v>337</v>
      </c>
    </row>
    <row r="5" spans="1:1" x14ac:dyDescent="0.2">
      <c r="A5" s="9" t="s">
        <v>292</v>
      </c>
    </row>
    <row r="7" spans="1:1" x14ac:dyDescent="0.2">
      <c r="A7" s="5" t="s">
        <v>351</v>
      </c>
    </row>
    <row r="8" spans="1:1" x14ac:dyDescent="0.2">
      <c r="A8" s="5" t="s">
        <v>352</v>
      </c>
    </row>
    <row r="10" spans="1:1" x14ac:dyDescent="0.2">
      <c r="A10" s="10" t="s">
        <v>272</v>
      </c>
    </row>
    <row r="12" spans="1:1" x14ac:dyDescent="0.2">
      <c r="A12" s="5" t="s">
        <v>279</v>
      </c>
    </row>
    <row r="13" spans="1:1" x14ac:dyDescent="0.2">
      <c r="A13" s="5" t="s">
        <v>280</v>
      </c>
    </row>
    <row r="14" spans="1:1" x14ac:dyDescent="0.2">
      <c r="A14" s="5" t="s">
        <v>281</v>
      </c>
    </row>
    <row r="15" spans="1:1" x14ac:dyDescent="0.2">
      <c r="A15" s="5" t="s">
        <v>282</v>
      </c>
    </row>
    <row r="17" spans="1:1" x14ac:dyDescent="0.2">
      <c r="A17" s="11" t="s">
        <v>293</v>
      </c>
    </row>
    <row r="19" spans="1:1" x14ac:dyDescent="0.2">
      <c r="A19" s="5" t="s">
        <v>294</v>
      </c>
    </row>
    <row r="21" spans="1:1" x14ac:dyDescent="0.2">
      <c r="A21" s="12" t="s">
        <v>274</v>
      </c>
    </row>
    <row r="23" spans="1:1" x14ac:dyDescent="0.2">
      <c r="A23" s="5" t="s">
        <v>283</v>
      </c>
    </row>
    <row r="24" spans="1:1" x14ac:dyDescent="0.2">
      <c r="A24" s="5" t="s">
        <v>284</v>
      </c>
    </row>
    <row r="25" spans="1:1" x14ac:dyDescent="0.2">
      <c r="A25" s="5" t="s">
        <v>285</v>
      </c>
    </row>
    <row r="26" spans="1:1" x14ac:dyDescent="0.2">
      <c r="A26" s="5" t="s">
        <v>286</v>
      </c>
    </row>
    <row r="27" spans="1:1" x14ac:dyDescent="0.2">
      <c r="A27" s="5" t="s">
        <v>287</v>
      </c>
    </row>
    <row r="28" spans="1:1" x14ac:dyDescent="0.2">
      <c r="A28" s="5" t="s">
        <v>288</v>
      </c>
    </row>
    <row r="30" spans="1:1" x14ac:dyDescent="0.2">
      <c r="A30" s="13" t="s">
        <v>275</v>
      </c>
    </row>
    <row r="32" spans="1:1" x14ac:dyDescent="0.2">
      <c r="A32" s="5" t="s">
        <v>289</v>
      </c>
    </row>
    <row r="33" spans="1:1" x14ac:dyDescent="0.2">
      <c r="A33" s="5" t="s">
        <v>290</v>
      </c>
    </row>
    <row r="34" spans="1:1" x14ac:dyDescent="0.2">
      <c r="A34" s="5" t="s">
        <v>291</v>
      </c>
    </row>
    <row r="35" spans="1:1" x14ac:dyDescent="0.2">
      <c r="A35" s="5" t="s">
        <v>314</v>
      </c>
    </row>
    <row r="37" spans="1:1" x14ac:dyDescent="0.2">
      <c r="A37" s="8" t="s">
        <v>277</v>
      </c>
    </row>
  </sheetData>
  <hyperlinks>
    <hyperlink ref="A7" location="'Tabla 1'!A1" display="EVOLUCION DEL NUMERO DE PERSONAS CON DISCAPACIDAD 2002-2015 SEGÚN TIPOLOGÍA"/>
    <hyperlink ref="A8" location="'Tabla 2'!A1" display="EVOLUCION DEL NUMERO Y PROPORCIÓN DE PERSONAS CON DISCAPACIDAD MAYORES Y MENORES DE 65 AÑOS EN RELACIÓN A LA POBLACIÓN 2003-2015"/>
    <hyperlink ref="A12" location="'Tabla 3'!A1" display="PERSONAS CON DISCAPACIDAD SEGÚN GÉNERO "/>
    <hyperlink ref="A13" location="'Tabla 4 '!A1" display="PERSONAS CON DISCAPACIDAD POR GRUPOS DE EDAD Y GÉNERO "/>
    <hyperlink ref="A14" location="'Tabla 5'!A1" display="PERSONAS CON DISCAPACIDAD POR GRUPOS DE EDAD Y GÉNERO MENORES DE 65 AÑOS"/>
    <hyperlink ref="A15" location="'Tabla 6'!A1" display="PERSONAS CON DISCAPACIDAD EN EDAD LABORAL SEGÚN TIPOLOGÍA, GRUPOS DE EDAD Y GÉNERO (DE 16 A 64 AÑOS)"/>
    <hyperlink ref="A19" location="'Tabla 7'!A1" display="PERSONAS CON DISCAPACIDAD POR AREAS DE SERVICIOS SOCIALES  "/>
    <hyperlink ref="A23" location="'Tabla 8'!A1" display="PERSONAS CON DISCAPACIDAD SEGÚN GRADO DE DISCAPACIDAD Y GRUPOS DE EDAD"/>
    <hyperlink ref="A24" location="'Tabla 9'!A1" display="PERSONAS CON DISCAPACIDAD MENORES 65 AÑOS SEGÚN GRADO DE DISCAPACIDAD Y GRUPOS DE EDAD"/>
    <hyperlink ref="A25" location="'Tabla 10'!A1" display="PERSONAS CON DISCAPACIDAD MENORES 65 AÑOS SEGÚN GRADO DE DISCAPACIDAD Y GÉNERO"/>
    <hyperlink ref="A26" location="'Tabla 11'!A1" display="PERSONAS CON DISCAPACIDAD SEGÚN GRADO DE DISCAPACIDAD Y TIPOLOGÍA"/>
    <hyperlink ref="A27" location="'Tabla 12'!A1" display="PERSONAS CON DISCAPACIDAD MENORES DE 65 AÑOS SEGÚN GRADO DE DISCAPACIDAD Y TIPOLOGÍA"/>
    <hyperlink ref="A28" location="'Tabla 13'!A1" display="PERSONAS CON DISCAPACIDAD MENORES 65 AÑOS SEGÚN GRADO DE DISCAPACIDAD, TIPOLOGÍA Y GÉNERO"/>
    <hyperlink ref="A32" location="'Tabla 14'!A1" display="PERSONAS CON DISCAPACIDAD MAYORES Y MENORES DE 65 AÑOS POR MUNICIPIOS"/>
    <hyperlink ref="A33" location="'Tabla 15'!A1" display="PERSONAS CON DISCAPACIDAD POR MUNICIPIOS Y TIPOLOGÍA"/>
    <hyperlink ref="A34" location="'Tabla 16'!Títulos_a_imprimir" display="PERSONAS CON DISCAPACIDAD SEGÚN MUNICIPIOS, TIPOLOGÍA Y GÉNERO"/>
    <hyperlink ref="A37" location="'RESUMEN DATOS'!A1" display="RESUMEN DE DATOS"/>
    <hyperlink ref="A35" location="'Tabla 17'!Títulos_a_imprimir" display="TABLA 17   PERSONAS CON DISCAPACIDAD EN MADRID CAPITAL POR DISTRITOS, TIPOLOGÍA Y GÉNERO"/>
  </hyperlinks>
  <printOptions horizontalCentered="1" verticalCentered="1"/>
  <pageMargins left="0" right="0" top="1.1417322834645669" bottom="0.74803149606299213" header="0" footer="0.31496062992125984"/>
  <pageSetup paperSize="9" scale="90" orientation="landscape" useFirstPageNumber="1" r:id="rId1"/>
  <headerFooter>
    <oddHeader>&amp;C&amp;G</oddHeader>
    <oddFooter>Página 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theme="2" tint="-0.499984740745262"/>
    <pageSetUpPr fitToPage="1"/>
  </sheetPr>
  <dimension ref="B2:K25"/>
  <sheetViews>
    <sheetView view="pageLayout" zoomScaleNormal="100" workbookViewId="0"/>
  </sheetViews>
  <sheetFormatPr baseColWidth="10" defaultRowHeight="12.75" x14ac:dyDescent="0.2"/>
  <cols>
    <col min="1" max="1" width="2.85546875" style="42" customWidth="1"/>
    <col min="2" max="2" width="26.140625" style="42" customWidth="1"/>
    <col min="3" max="10" width="11.42578125" style="42" customWidth="1"/>
    <col min="11" max="11" width="14.42578125" style="42" customWidth="1"/>
    <col min="12" max="12" width="15" style="42" customWidth="1"/>
    <col min="13" max="16384" width="11.42578125" style="42"/>
  </cols>
  <sheetData>
    <row r="2" spans="2:11" ht="15" x14ac:dyDescent="0.25">
      <c r="C2" s="606" t="s">
        <v>270</v>
      </c>
      <c r="D2" s="606"/>
      <c r="E2" s="606"/>
      <c r="F2" s="606"/>
      <c r="G2" s="606"/>
      <c r="H2" s="606"/>
      <c r="I2" s="606"/>
      <c r="J2" s="606"/>
    </row>
    <row r="3" spans="2:11" x14ac:dyDescent="0.2">
      <c r="J3" s="60" t="s">
        <v>278</v>
      </c>
    </row>
    <row r="4" spans="2:11" x14ac:dyDescent="0.2">
      <c r="C4" s="607" t="s">
        <v>73</v>
      </c>
      <c r="D4" s="607"/>
      <c r="E4" s="607"/>
      <c r="F4" s="607"/>
      <c r="G4" s="607"/>
      <c r="H4" s="607"/>
      <c r="I4" s="607"/>
      <c r="J4" s="607"/>
      <c r="K4" s="35"/>
    </row>
    <row r="5" spans="2:11" x14ac:dyDescent="0.2">
      <c r="B5" s="38"/>
      <c r="C5" s="579" t="s">
        <v>0</v>
      </c>
      <c r="D5" s="579"/>
      <c r="E5" s="579"/>
      <c r="F5" s="579"/>
      <c r="G5" s="579"/>
      <c r="H5" s="579"/>
      <c r="I5" s="579"/>
      <c r="J5" s="579"/>
    </row>
    <row r="6" spans="2:11" x14ac:dyDescent="0.2">
      <c r="B6" s="38"/>
      <c r="C6" s="38"/>
      <c r="D6" s="38"/>
      <c r="E6" s="38"/>
      <c r="F6" s="38"/>
      <c r="G6" s="38"/>
      <c r="H6" s="38"/>
      <c r="I6" s="38"/>
      <c r="J6" s="38"/>
    </row>
    <row r="7" spans="2:11" x14ac:dyDescent="0.2">
      <c r="B7" s="38"/>
      <c r="C7" s="38"/>
      <c r="D7" s="38"/>
      <c r="E7" s="38"/>
      <c r="F7" s="38"/>
      <c r="G7" s="38"/>
      <c r="H7" s="38"/>
      <c r="I7" s="38"/>
      <c r="J7" s="38"/>
    </row>
    <row r="8" spans="2:11" ht="13.5" thickBot="1" x14ac:dyDescent="0.25">
      <c r="B8" s="38"/>
      <c r="C8" s="38"/>
      <c r="D8" s="38"/>
      <c r="E8" s="38"/>
      <c r="F8" s="38"/>
      <c r="G8" s="38"/>
      <c r="H8" s="38"/>
      <c r="I8" s="38"/>
      <c r="J8" s="38"/>
    </row>
    <row r="9" spans="2:11" ht="16.5" thickTop="1" thickBot="1" x14ac:dyDescent="0.3">
      <c r="B9" s="90"/>
      <c r="C9" s="172" t="s">
        <v>46</v>
      </c>
      <c r="D9" s="135" t="s">
        <v>1</v>
      </c>
      <c r="E9" s="135" t="s">
        <v>47</v>
      </c>
      <c r="F9" s="135" t="s">
        <v>1</v>
      </c>
      <c r="G9" s="135" t="s">
        <v>48</v>
      </c>
      <c r="H9" s="135" t="s">
        <v>1</v>
      </c>
      <c r="I9" s="135" t="s">
        <v>15</v>
      </c>
      <c r="J9" s="136" t="s">
        <v>1</v>
      </c>
    </row>
    <row r="10" spans="2:11" ht="15" x14ac:dyDescent="0.25">
      <c r="B10" s="179" t="s">
        <v>20</v>
      </c>
      <c r="C10" s="370">
        <v>4111</v>
      </c>
      <c r="D10" s="371">
        <f>C10*100/$C$14</f>
        <v>2.9554914915490631</v>
      </c>
      <c r="E10" s="363">
        <v>274</v>
      </c>
      <c r="F10" s="371">
        <f>E10*100/$E$14</f>
        <v>0.55298795132091461</v>
      </c>
      <c r="G10" s="363">
        <v>178</v>
      </c>
      <c r="H10" s="371">
        <f>G10*100/$G$14</f>
        <v>0.65433959489762161</v>
      </c>
      <c r="I10" s="364">
        <f>C10+E10+G10</f>
        <v>4563</v>
      </c>
      <c r="J10" s="372">
        <f>I10*100/$I$14</f>
        <v>2.1139778270920875</v>
      </c>
    </row>
    <row r="11" spans="2:11" ht="15" x14ac:dyDescent="0.25">
      <c r="B11" s="180" t="s">
        <v>45</v>
      </c>
      <c r="C11" s="370">
        <v>16999</v>
      </c>
      <c r="D11" s="371">
        <f>C11*100/$C$14</f>
        <v>12.220968101396867</v>
      </c>
      <c r="E11" s="363">
        <v>2259</v>
      </c>
      <c r="F11" s="371">
        <f>E11*100/$E$14</f>
        <v>4.5591232920946938</v>
      </c>
      <c r="G11" s="363">
        <v>1689</v>
      </c>
      <c r="H11" s="371">
        <f>G11*100/$G$14</f>
        <v>6.2088740212476567</v>
      </c>
      <c r="I11" s="364">
        <f>C11+E11+G11</f>
        <v>20947</v>
      </c>
      <c r="J11" s="372">
        <f>I11*100/$I$14</f>
        <v>9.7044693280951027</v>
      </c>
    </row>
    <row r="12" spans="2:11" ht="15" x14ac:dyDescent="0.25">
      <c r="B12" s="180" t="s">
        <v>22</v>
      </c>
      <c r="C12" s="370">
        <v>35146</v>
      </c>
      <c r="D12" s="371">
        <f>C12*100/$C$14</f>
        <v>25.267259538307801</v>
      </c>
      <c r="E12" s="363">
        <v>15424</v>
      </c>
      <c r="F12" s="371">
        <f>E12*100/$E$14</f>
        <v>31.128781610123312</v>
      </c>
      <c r="G12" s="363">
        <v>10224</v>
      </c>
      <c r="H12" s="371">
        <f>G12*100/$G$14</f>
        <v>37.584089990074624</v>
      </c>
      <c r="I12" s="364">
        <f>C12+E12+G12</f>
        <v>60794</v>
      </c>
      <c r="J12" s="372">
        <f>I12*100/$I$14</f>
        <v>28.165059833494713</v>
      </c>
    </row>
    <row r="13" spans="2:11" ht="15.75" thickBot="1" x14ac:dyDescent="0.3">
      <c r="B13" s="180" t="s">
        <v>23</v>
      </c>
      <c r="C13" s="370">
        <v>82841</v>
      </c>
      <c r="D13" s="371">
        <f>C13*100/$C$14</f>
        <v>59.556280868746271</v>
      </c>
      <c r="E13" s="363">
        <v>31592</v>
      </c>
      <c r="F13" s="371">
        <f>E13*100/$E$14</f>
        <v>63.759107146461076</v>
      </c>
      <c r="G13" s="363">
        <v>15112</v>
      </c>
      <c r="H13" s="371">
        <f>G13*100/$G$14</f>
        <v>55.552696393780096</v>
      </c>
      <c r="I13" s="364">
        <f>C13+E13+G13</f>
        <v>129545</v>
      </c>
      <c r="J13" s="372">
        <f>I13*100/$I$14</f>
        <v>60.016493011318097</v>
      </c>
    </row>
    <row r="14" spans="2:11" ht="15.75" thickBot="1" x14ac:dyDescent="0.3">
      <c r="B14" s="181" t="s">
        <v>15</v>
      </c>
      <c r="C14" s="373">
        <f>SUM(C10:C13)</f>
        <v>139097</v>
      </c>
      <c r="D14" s="374">
        <f>C14*100/$C$14</f>
        <v>100</v>
      </c>
      <c r="E14" s="375">
        <f>SUM(E10:E13)</f>
        <v>49549</v>
      </c>
      <c r="F14" s="374">
        <f>E14*100/$E$14</f>
        <v>100</v>
      </c>
      <c r="G14" s="375">
        <f>SUM(G10:G13)</f>
        <v>27203</v>
      </c>
      <c r="H14" s="374">
        <f>G14*100/$G$14</f>
        <v>100</v>
      </c>
      <c r="I14" s="375">
        <f>C14+E14+G14</f>
        <v>215849</v>
      </c>
      <c r="J14" s="376">
        <f>I14*100/$I$14</f>
        <v>100</v>
      </c>
    </row>
    <row r="15" spans="2:11" x14ac:dyDescent="0.2">
      <c r="B15" s="38"/>
      <c r="C15" s="38"/>
      <c r="D15" s="38"/>
      <c r="E15" s="38"/>
      <c r="F15" s="38"/>
      <c r="G15" s="38"/>
      <c r="H15" s="38"/>
      <c r="I15" s="38"/>
      <c r="J15" s="38"/>
    </row>
    <row r="16" spans="2:11" x14ac:dyDescent="0.2">
      <c r="B16" s="580" t="s">
        <v>341</v>
      </c>
      <c r="C16" s="580"/>
      <c r="D16" s="580"/>
      <c r="E16" s="580"/>
      <c r="F16" s="580"/>
      <c r="G16" s="580"/>
      <c r="H16" s="580"/>
      <c r="I16" s="580"/>
      <c r="J16" s="580"/>
    </row>
    <row r="17" spans="2:10" x14ac:dyDescent="0.2">
      <c r="B17" s="608" t="str">
        <f>'Tabla 7'!$B$18</f>
        <v>Dirección General de Atención a las Personas con Discapacidad  de la Consejería de Políticas Sociales, Familias, Igualdad y Natalidad de la Comunidad de Madrid</v>
      </c>
      <c r="C17" s="609"/>
      <c r="D17" s="609"/>
      <c r="E17" s="609"/>
      <c r="F17" s="609"/>
      <c r="G17" s="609"/>
      <c r="H17" s="609"/>
      <c r="I17" s="609"/>
      <c r="J17" s="609"/>
    </row>
    <row r="18" spans="2:10" x14ac:dyDescent="0.2">
      <c r="J18" s="83"/>
    </row>
    <row r="19" spans="2:10" x14ac:dyDescent="0.2">
      <c r="I19" s="35"/>
    </row>
    <row r="20" spans="2:10" x14ac:dyDescent="0.2">
      <c r="I20" s="81"/>
    </row>
    <row r="21" spans="2:10" x14ac:dyDescent="0.2">
      <c r="I21" s="81"/>
    </row>
    <row r="22" spans="2:10" x14ac:dyDescent="0.2">
      <c r="H22" s="43"/>
    </row>
    <row r="23" spans="2:10" x14ac:dyDescent="0.2">
      <c r="H23" s="43"/>
    </row>
    <row r="24" spans="2:10" x14ac:dyDescent="0.2">
      <c r="H24" s="43"/>
    </row>
    <row r="25" spans="2:10" x14ac:dyDescent="0.2">
      <c r="H25" s="43"/>
    </row>
  </sheetData>
  <mergeCells count="5">
    <mergeCell ref="C2:J2"/>
    <mergeCell ref="C4:J4"/>
    <mergeCell ref="C5:J5"/>
    <mergeCell ref="B16:J16"/>
    <mergeCell ref="B17:J17"/>
  </mergeCells>
  <phoneticPr fontId="4" type="noConversion"/>
  <hyperlinks>
    <hyperlink ref="J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0" orientation="landscape" useFirstPageNumber="1" r:id="rId1"/>
  <headerFooter alignWithMargins="0">
    <oddHeader>&amp;C&amp;G</oddHeader>
    <oddFooter>Página &amp;P</oddFooter>
  </headerFooter>
  <ignoredErrors>
    <ignoredError sqref="F14 D14" formula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theme="2" tint="-0.499984740745262"/>
  </sheetPr>
  <dimension ref="A2:I27"/>
  <sheetViews>
    <sheetView view="pageLayout" zoomScaleNormal="100" workbookViewId="0"/>
  </sheetViews>
  <sheetFormatPr baseColWidth="10" defaultRowHeight="12.75" x14ac:dyDescent="0.2"/>
  <cols>
    <col min="1" max="1" width="2.85546875" style="251" customWidth="1"/>
    <col min="2" max="2" width="28.42578125" style="34" customWidth="1"/>
    <col min="3" max="5" width="14" style="34" customWidth="1"/>
    <col min="6" max="6" width="11" style="34" customWidth="1"/>
    <col min="7" max="7" width="17.140625" style="34" customWidth="1"/>
    <col min="8" max="8" width="15" style="34" customWidth="1"/>
    <col min="9" max="16384" width="11.42578125" style="34"/>
  </cols>
  <sheetData>
    <row r="2" spans="2:8" ht="15" x14ac:dyDescent="0.25">
      <c r="C2" s="610" t="s">
        <v>271</v>
      </c>
      <c r="D2" s="610"/>
      <c r="E2" s="610"/>
      <c r="F2" s="610"/>
      <c r="G2" s="610"/>
      <c r="H2" s="610"/>
    </row>
    <row r="3" spans="2:8" x14ac:dyDescent="0.2">
      <c r="H3" s="61" t="s">
        <v>278</v>
      </c>
    </row>
    <row r="4" spans="2:8" ht="15" x14ac:dyDescent="0.25">
      <c r="C4" s="589" t="s">
        <v>72</v>
      </c>
      <c r="D4" s="589"/>
      <c r="E4" s="589"/>
      <c r="F4" s="589"/>
      <c r="G4" s="589"/>
      <c r="H4" s="589"/>
    </row>
    <row r="5" spans="2:8" x14ac:dyDescent="0.2">
      <c r="C5" s="579" t="s">
        <v>0</v>
      </c>
      <c r="D5" s="579"/>
      <c r="E5" s="579"/>
      <c r="F5" s="579"/>
      <c r="G5" s="579"/>
      <c r="H5" s="579"/>
    </row>
    <row r="8" spans="2:8" ht="13.5" thickBot="1" x14ac:dyDescent="0.25"/>
    <row r="9" spans="2:8" ht="16.5" thickTop="1" thickBot="1" x14ac:dyDescent="0.3">
      <c r="B9" s="134"/>
      <c r="C9" s="182" t="s">
        <v>17</v>
      </c>
      <c r="D9" s="183" t="s">
        <v>1</v>
      </c>
      <c r="E9" s="183" t="s">
        <v>18</v>
      </c>
      <c r="F9" s="183" t="s">
        <v>1</v>
      </c>
      <c r="G9" s="183" t="s">
        <v>15</v>
      </c>
      <c r="H9" s="184" t="s">
        <v>1</v>
      </c>
    </row>
    <row r="10" spans="2:8" ht="15" x14ac:dyDescent="0.25">
      <c r="B10" s="323" t="s">
        <v>46</v>
      </c>
      <c r="C10" s="361">
        <v>75329</v>
      </c>
      <c r="D10" s="362">
        <v>64.135987467220659</v>
      </c>
      <c r="E10" s="363">
        <v>63768</v>
      </c>
      <c r="F10" s="362">
        <v>64.80685386749596</v>
      </c>
      <c r="G10" s="364">
        <v>139097</v>
      </c>
      <c r="H10" s="365">
        <v>64.441808857117707</v>
      </c>
    </row>
    <row r="11" spans="2:8" ht="15" x14ac:dyDescent="0.25">
      <c r="B11" s="324" t="s">
        <v>47</v>
      </c>
      <c r="C11" s="361">
        <v>27163</v>
      </c>
      <c r="D11" s="362">
        <v>23.126894390900112</v>
      </c>
      <c r="E11" s="363">
        <v>22386</v>
      </c>
      <c r="F11" s="362">
        <v>22.750693618707889</v>
      </c>
      <c r="G11" s="364">
        <v>49549</v>
      </c>
      <c r="H11" s="365">
        <v>22.955399376415919</v>
      </c>
    </row>
    <row r="12" spans="2:8" ht="15" x14ac:dyDescent="0.25">
      <c r="B12" s="325" t="s">
        <v>48</v>
      </c>
      <c r="C12" s="361">
        <v>14960</v>
      </c>
      <c r="D12" s="362">
        <v>12.737118141879236</v>
      </c>
      <c r="E12" s="363">
        <v>12243</v>
      </c>
      <c r="F12" s="362">
        <v>12.442452513796152</v>
      </c>
      <c r="G12" s="364">
        <v>27203</v>
      </c>
      <c r="H12" s="365">
        <v>12.602791766466373</v>
      </c>
    </row>
    <row r="13" spans="2:8" ht="15.75" thickBot="1" x14ac:dyDescent="0.3">
      <c r="B13" s="185" t="s">
        <v>15</v>
      </c>
      <c r="C13" s="366">
        <v>117452</v>
      </c>
      <c r="D13" s="367">
        <v>100</v>
      </c>
      <c r="E13" s="368">
        <v>98397</v>
      </c>
      <c r="F13" s="367">
        <v>100</v>
      </c>
      <c r="G13" s="368">
        <v>215849</v>
      </c>
      <c r="H13" s="369">
        <v>100</v>
      </c>
    </row>
    <row r="15" spans="2:8" x14ac:dyDescent="0.2">
      <c r="B15" s="579" t="s">
        <v>344</v>
      </c>
      <c r="C15" s="579"/>
      <c r="D15" s="579"/>
      <c r="E15" s="579"/>
      <c r="F15" s="579"/>
      <c r="G15" s="579"/>
      <c r="H15" s="579"/>
    </row>
    <row r="16" spans="2:8" x14ac:dyDescent="0.2">
      <c r="B16" s="608" t="str">
        <f>'Tabla 7'!$B$18</f>
        <v>Dirección General de Atención a las Personas con Discapacidad  de la Consejería de Políticas Sociales, Familias, Igualdad y Natalidad de la Comunidad de Madrid</v>
      </c>
      <c r="C16" s="608"/>
      <c r="D16" s="608"/>
      <c r="E16" s="608"/>
      <c r="F16" s="608"/>
      <c r="G16" s="608"/>
      <c r="H16" s="608"/>
    </row>
    <row r="18" spans="8:9" x14ac:dyDescent="0.2">
      <c r="H18" s="64"/>
    </row>
    <row r="27" spans="8:9" x14ac:dyDescent="0.2">
      <c r="I27" s="89"/>
    </row>
  </sheetData>
  <mergeCells count="5">
    <mergeCell ref="C4:H4"/>
    <mergeCell ref="C2:H2"/>
    <mergeCell ref="C5:H5"/>
    <mergeCell ref="B16:H16"/>
    <mergeCell ref="B15:H15"/>
  </mergeCells>
  <phoneticPr fontId="4" type="noConversion"/>
  <hyperlinks>
    <hyperlink ref="H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1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2" tint="-0.499984740745262"/>
    <pageSetUpPr fitToPage="1"/>
  </sheetPr>
  <dimension ref="B2:K23"/>
  <sheetViews>
    <sheetView view="pageLayout" zoomScaleNormal="100" workbookViewId="0">
      <selection activeCell="E23" sqref="E23"/>
    </sheetView>
  </sheetViews>
  <sheetFormatPr baseColWidth="10" defaultRowHeight="12.75" x14ac:dyDescent="0.2"/>
  <cols>
    <col min="1" max="1" width="2.85546875" style="42" customWidth="1"/>
    <col min="2" max="2" width="23.85546875" style="42" customWidth="1"/>
    <col min="3" max="10" width="13.42578125" style="42" customWidth="1"/>
    <col min="11" max="11" width="11.42578125" style="42"/>
    <col min="12" max="12" width="18.7109375" style="42" customWidth="1"/>
    <col min="13" max="16384" width="11.42578125" style="42"/>
  </cols>
  <sheetData>
    <row r="2" spans="2:10" ht="15" x14ac:dyDescent="0.25">
      <c r="B2" s="578" t="s">
        <v>63</v>
      </c>
      <c r="C2" s="578"/>
      <c r="D2" s="578"/>
      <c r="E2" s="578"/>
      <c r="F2" s="578"/>
      <c r="G2" s="578"/>
      <c r="H2" s="578"/>
      <c r="I2" s="578"/>
      <c r="J2" s="578"/>
    </row>
    <row r="3" spans="2:10" x14ac:dyDescent="0.2">
      <c r="I3" s="60" t="s">
        <v>278</v>
      </c>
    </row>
    <row r="4" spans="2:10" ht="15" x14ac:dyDescent="0.25">
      <c r="B4" s="589" t="s">
        <v>74</v>
      </c>
      <c r="C4" s="589"/>
      <c r="D4" s="589"/>
      <c r="E4" s="589"/>
      <c r="F4" s="589"/>
      <c r="G4" s="589"/>
      <c r="H4" s="589"/>
      <c r="I4" s="589"/>
      <c r="J4" s="589"/>
    </row>
    <row r="5" spans="2:10" x14ac:dyDescent="0.2">
      <c r="B5" s="38"/>
      <c r="C5" s="38"/>
      <c r="D5" s="579" t="s">
        <v>0</v>
      </c>
      <c r="E5" s="579"/>
      <c r="F5" s="579"/>
      <c r="G5" s="579"/>
      <c r="H5" s="38"/>
      <c r="I5" s="38"/>
      <c r="J5" s="79"/>
    </row>
    <row r="6" spans="2:10" x14ac:dyDescent="0.2">
      <c r="B6" s="38"/>
      <c r="C6" s="38"/>
      <c r="D6" s="34"/>
      <c r="E6" s="34"/>
      <c r="F6" s="34"/>
      <c r="G6" s="34"/>
      <c r="H6" s="38"/>
      <c r="I6" s="38"/>
      <c r="J6" s="79"/>
    </row>
    <row r="7" spans="2:10" ht="13.5" thickBot="1" x14ac:dyDescent="0.25">
      <c r="B7" s="38"/>
      <c r="C7" s="38"/>
      <c r="D7" s="38"/>
      <c r="E7" s="38"/>
      <c r="F7" s="38"/>
      <c r="G7" s="38"/>
      <c r="H7" s="38"/>
      <c r="I7" s="38"/>
      <c r="J7" s="79"/>
    </row>
    <row r="8" spans="2:10" ht="15" customHeight="1" thickTop="1" thickBot="1" x14ac:dyDescent="0.25">
      <c r="B8" s="38"/>
      <c r="C8" s="172" t="s">
        <v>46</v>
      </c>
      <c r="D8" s="186" t="s">
        <v>1</v>
      </c>
      <c r="E8" s="187" t="s">
        <v>47</v>
      </c>
      <c r="F8" s="188" t="s">
        <v>1</v>
      </c>
      <c r="G8" s="189" t="s">
        <v>48</v>
      </c>
      <c r="H8" s="186" t="s">
        <v>1</v>
      </c>
      <c r="I8" s="187" t="s">
        <v>15</v>
      </c>
      <c r="J8" s="136" t="s">
        <v>1</v>
      </c>
    </row>
    <row r="9" spans="2:10" ht="15" customHeight="1" thickTop="1" x14ac:dyDescent="0.2">
      <c r="B9" s="326" t="s">
        <v>37</v>
      </c>
      <c r="C9" s="334">
        <v>135130</v>
      </c>
      <c r="D9" s="335">
        <v>61.179123127908873</v>
      </c>
      <c r="E9" s="336">
        <v>43753</v>
      </c>
      <c r="F9" s="337">
        <v>51.049505874666011</v>
      </c>
      <c r="G9" s="338">
        <v>31230</v>
      </c>
      <c r="H9" s="335">
        <v>54.435167593383419</v>
      </c>
      <c r="I9" s="336">
        <v>210113</v>
      </c>
      <c r="J9" s="339">
        <v>57.730647279601271</v>
      </c>
    </row>
    <row r="10" spans="2:10" ht="15" customHeight="1" x14ac:dyDescent="0.2">
      <c r="B10" s="327" t="s">
        <v>49</v>
      </c>
      <c r="C10" s="334">
        <v>46151</v>
      </c>
      <c r="D10" s="335">
        <v>20.894529057027473</v>
      </c>
      <c r="E10" s="336">
        <v>30923</v>
      </c>
      <c r="F10" s="337">
        <v>36.079900124843945</v>
      </c>
      <c r="G10" s="338">
        <v>12658</v>
      </c>
      <c r="H10" s="335">
        <v>22.063411828275608</v>
      </c>
      <c r="I10" s="336">
        <v>89732</v>
      </c>
      <c r="J10" s="339">
        <v>24.654764063590452</v>
      </c>
    </row>
    <row r="11" spans="2:10" ht="15" customHeight="1" x14ac:dyDescent="0.2">
      <c r="B11" s="328" t="s">
        <v>10</v>
      </c>
      <c r="C11" s="340">
        <v>16116</v>
      </c>
      <c r="D11" s="341">
        <v>7.2964016008982417</v>
      </c>
      <c r="E11" s="342">
        <v>9544</v>
      </c>
      <c r="F11" s="343">
        <v>11.135613193788139</v>
      </c>
      <c r="G11" s="344">
        <v>6205</v>
      </c>
      <c r="H11" s="341">
        <v>10.815568841400708</v>
      </c>
      <c r="I11" s="345">
        <v>31865</v>
      </c>
      <c r="J11" s="346">
        <v>8.7552273089456367</v>
      </c>
    </row>
    <row r="12" spans="2:10" ht="15" customHeight="1" x14ac:dyDescent="0.2">
      <c r="B12" s="328" t="s">
        <v>11</v>
      </c>
      <c r="C12" s="340">
        <v>30035</v>
      </c>
      <c r="D12" s="341">
        <v>13.59812745612923</v>
      </c>
      <c r="E12" s="342">
        <v>21379</v>
      </c>
      <c r="F12" s="343">
        <v>24.944286931055807</v>
      </c>
      <c r="G12" s="344">
        <v>6453</v>
      </c>
      <c r="H12" s="341">
        <v>11.247842986874902</v>
      </c>
      <c r="I12" s="345">
        <v>57867</v>
      </c>
      <c r="J12" s="346">
        <v>15.899536754644817</v>
      </c>
    </row>
    <row r="13" spans="2:10" ht="15" customHeight="1" x14ac:dyDescent="0.2">
      <c r="B13" s="327" t="s">
        <v>12</v>
      </c>
      <c r="C13" s="334">
        <v>30333</v>
      </c>
      <c r="D13" s="335">
        <v>13.733044785309405</v>
      </c>
      <c r="E13" s="336">
        <v>9597</v>
      </c>
      <c r="F13" s="337">
        <v>11.19745178340159</v>
      </c>
      <c r="G13" s="338">
        <v>12898</v>
      </c>
      <c r="H13" s="335">
        <v>22.481741646476443</v>
      </c>
      <c r="I13" s="336">
        <v>52828</v>
      </c>
      <c r="J13" s="339">
        <v>14.515021129043781</v>
      </c>
    </row>
    <row r="14" spans="2:10" ht="15" customHeight="1" x14ac:dyDescent="0.2">
      <c r="B14" s="328" t="s">
        <v>13</v>
      </c>
      <c r="C14" s="340">
        <v>18968</v>
      </c>
      <c r="D14" s="341">
        <v>8.5876238251326544</v>
      </c>
      <c r="E14" s="342">
        <v>4157</v>
      </c>
      <c r="F14" s="343">
        <v>4.8502456042096913</v>
      </c>
      <c r="G14" s="344">
        <v>1208</v>
      </c>
      <c r="H14" s="341">
        <v>2.1055934182775271</v>
      </c>
      <c r="I14" s="345">
        <v>24333</v>
      </c>
      <c r="J14" s="346">
        <v>6.6857350104683562</v>
      </c>
    </row>
    <row r="15" spans="2:10" ht="15" customHeight="1" x14ac:dyDescent="0.2">
      <c r="B15" s="328" t="s">
        <v>14</v>
      </c>
      <c r="C15" s="340">
        <v>11365</v>
      </c>
      <c r="D15" s="341">
        <v>5.1454209601767511</v>
      </c>
      <c r="E15" s="342">
        <v>5436</v>
      </c>
      <c r="F15" s="343">
        <v>6.3425391158248452</v>
      </c>
      <c r="G15" s="344">
        <v>11550</v>
      </c>
      <c r="H15" s="341">
        <v>20.132122500915095</v>
      </c>
      <c r="I15" s="345">
        <v>28351</v>
      </c>
      <c r="J15" s="346">
        <v>7.7897206789869049</v>
      </c>
    </row>
    <row r="16" spans="2:10" ht="15" customHeight="1" x14ac:dyDescent="0.2">
      <c r="B16" s="328" t="s">
        <v>309</v>
      </c>
      <c r="C16" s="340">
        <v>0</v>
      </c>
      <c r="D16" s="341">
        <v>0</v>
      </c>
      <c r="E16" s="342">
        <v>4</v>
      </c>
      <c r="F16" s="343">
        <v>4.6670633670528663E-3</v>
      </c>
      <c r="G16" s="344">
        <v>140</v>
      </c>
      <c r="H16" s="341">
        <v>0.24402572728381935</v>
      </c>
      <c r="I16" s="345">
        <v>144</v>
      </c>
      <c r="J16" s="346">
        <v>3.9565439588519428E-2</v>
      </c>
    </row>
    <row r="17" spans="2:11" ht="15" customHeight="1" x14ac:dyDescent="0.2">
      <c r="B17" s="327" t="s">
        <v>8</v>
      </c>
      <c r="C17" s="334">
        <v>4705</v>
      </c>
      <c r="D17" s="335">
        <v>2.1301544758144844</v>
      </c>
      <c r="E17" s="336">
        <v>1423</v>
      </c>
      <c r="F17" s="337">
        <v>1.660307792829057</v>
      </c>
      <c r="G17" s="338">
        <v>582</v>
      </c>
      <c r="H17" s="335">
        <v>1.0144498091370204</v>
      </c>
      <c r="I17" s="336">
        <v>6710</v>
      </c>
      <c r="J17" s="339">
        <v>1.8436395808261483</v>
      </c>
    </row>
    <row r="18" spans="2:11" ht="15" customHeight="1" thickBot="1" x14ac:dyDescent="0.25">
      <c r="B18" s="329" t="s">
        <v>297</v>
      </c>
      <c r="C18" s="347">
        <v>4557</v>
      </c>
      <c r="D18" s="348">
        <v>2.0631485539397669</v>
      </c>
      <c r="E18" s="349">
        <v>11</v>
      </c>
      <c r="F18" s="350">
        <v>1.2834424259395382E-2</v>
      </c>
      <c r="G18" s="351">
        <v>3</v>
      </c>
      <c r="H18" s="348">
        <v>5.2291227275104149E-3</v>
      </c>
      <c r="I18" s="349">
        <v>4571</v>
      </c>
      <c r="J18" s="352">
        <v>1.2559279469383493</v>
      </c>
    </row>
    <row r="19" spans="2:11" ht="15" customHeight="1" thickBot="1" x14ac:dyDescent="0.25">
      <c r="B19" s="208" t="s">
        <v>15</v>
      </c>
      <c r="C19" s="353">
        <v>220876</v>
      </c>
      <c r="D19" s="354">
        <v>100</v>
      </c>
      <c r="E19" s="355">
        <v>85707</v>
      </c>
      <c r="F19" s="356">
        <v>100</v>
      </c>
      <c r="G19" s="357">
        <v>57371</v>
      </c>
      <c r="H19" s="354">
        <v>100</v>
      </c>
      <c r="I19" s="355">
        <v>363954</v>
      </c>
      <c r="J19" s="358">
        <v>100</v>
      </c>
    </row>
    <row r="20" spans="2:11" ht="15" customHeight="1" thickTop="1" x14ac:dyDescent="0.2"/>
    <row r="21" spans="2:11" x14ac:dyDescent="0.2">
      <c r="B21" s="611" t="s">
        <v>341</v>
      </c>
      <c r="C21" s="611"/>
      <c r="D21" s="611"/>
      <c r="E21" s="611"/>
      <c r="F21" s="611"/>
      <c r="G21" s="611"/>
      <c r="H21" s="611"/>
      <c r="I21" s="611"/>
      <c r="J21" s="611"/>
    </row>
    <row r="22" spans="2:11" x14ac:dyDescent="0.2">
      <c r="B22" s="579" t="str">
        <f>'Tabla 8'!$B$18</f>
        <v>Dirección General de Atención a las Personas con Discapacidad  de la Consejería de Políticas Sociales, Familias, Igualdad y Natalidad de la Comunidad de Madrid</v>
      </c>
      <c r="C22" s="584"/>
      <c r="D22" s="584"/>
      <c r="E22" s="584"/>
      <c r="F22" s="584"/>
      <c r="G22" s="584"/>
      <c r="H22" s="584"/>
      <c r="I22" s="584"/>
      <c r="J22" s="584"/>
      <c r="K22" s="584"/>
    </row>
    <row r="23" spans="2:11" x14ac:dyDescent="0.2">
      <c r="J23" s="83"/>
    </row>
  </sheetData>
  <mergeCells count="5">
    <mergeCell ref="B4:J4"/>
    <mergeCell ref="D5:G5"/>
    <mergeCell ref="B2:J2"/>
    <mergeCell ref="B21:J21"/>
    <mergeCell ref="B22:K22"/>
  </mergeCells>
  <phoneticPr fontId="4" type="noConversion"/>
  <hyperlinks>
    <hyperlink ref="I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2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theme="2" tint="-0.499984740745262"/>
  </sheetPr>
  <dimension ref="B2:N27"/>
  <sheetViews>
    <sheetView view="pageLayout" zoomScaleNormal="100" workbookViewId="0"/>
  </sheetViews>
  <sheetFormatPr baseColWidth="10" defaultRowHeight="12.75" x14ac:dyDescent="0.2"/>
  <cols>
    <col min="1" max="1" width="2.85546875" style="42" customWidth="1"/>
    <col min="2" max="2" width="18.140625" style="42" bestFit="1" customWidth="1"/>
    <col min="3" max="10" width="11.42578125" style="42" customWidth="1"/>
    <col min="11" max="11" width="11.5703125" style="42" customWidth="1"/>
    <col min="12" max="16384" width="11.42578125" style="42"/>
  </cols>
  <sheetData>
    <row r="2" spans="2:10" ht="15" x14ac:dyDescent="0.25">
      <c r="B2" s="578" t="s">
        <v>64</v>
      </c>
      <c r="C2" s="578"/>
      <c r="D2" s="578"/>
      <c r="E2" s="578"/>
      <c r="F2" s="578"/>
      <c r="G2" s="578"/>
      <c r="H2" s="578"/>
      <c r="I2" s="578"/>
      <c r="J2" s="578"/>
    </row>
    <row r="3" spans="2:10" x14ac:dyDescent="0.2">
      <c r="I3" s="60" t="s">
        <v>278</v>
      </c>
    </row>
    <row r="4" spans="2:10" ht="15" x14ac:dyDescent="0.25">
      <c r="B4" s="589" t="s">
        <v>75</v>
      </c>
      <c r="C4" s="589"/>
      <c r="D4" s="589"/>
      <c r="E4" s="589"/>
      <c r="F4" s="589"/>
      <c r="G4" s="589"/>
      <c r="H4" s="612"/>
      <c r="I4" s="612"/>
      <c r="J4" s="612"/>
    </row>
    <row r="5" spans="2:10" x14ac:dyDescent="0.2">
      <c r="B5" s="38"/>
      <c r="C5" s="38"/>
      <c r="D5" s="579" t="s">
        <v>0</v>
      </c>
      <c r="E5" s="579"/>
      <c r="F5" s="579"/>
      <c r="G5" s="579"/>
      <c r="H5" s="38"/>
      <c r="I5" s="38"/>
      <c r="J5" s="79"/>
    </row>
    <row r="6" spans="2:10" x14ac:dyDescent="0.2">
      <c r="B6" s="38"/>
      <c r="C6" s="38"/>
      <c r="D6" s="34"/>
      <c r="E6" s="34"/>
      <c r="F6" s="34"/>
      <c r="G6" s="34"/>
      <c r="H6" s="38"/>
      <c r="I6" s="38"/>
      <c r="J6" s="79"/>
    </row>
    <row r="7" spans="2:10" x14ac:dyDescent="0.2">
      <c r="B7" s="38"/>
      <c r="C7" s="38"/>
      <c r="D7" s="38"/>
      <c r="E7" s="38"/>
      <c r="F7" s="38"/>
      <c r="G7" s="38"/>
      <c r="H7" s="38"/>
      <c r="I7" s="38"/>
      <c r="J7" s="79"/>
    </row>
    <row r="8" spans="2:10" ht="13.5" thickBot="1" x14ac:dyDescent="0.25">
      <c r="B8" s="38"/>
      <c r="C8" s="38"/>
      <c r="D8" s="38"/>
      <c r="E8" s="38"/>
      <c r="F8" s="38"/>
      <c r="G8" s="38"/>
      <c r="H8" s="38"/>
      <c r="I8" s="38"/>
      <c r="J8" s="80"/>
    </row>
    <row r="9" spans="2:10" ht="15" customHeight="1" thickTop="1" thickBot="1" x14ac:dyDescent="0.25">
      <c r="B9" s="38"/>
      <c r="C9" s="172" t="s">
        <v>46</v>
      </c>
      <c r="D9" s="186" t="s">
        <v>1</v>
      </c>
      <c r="E9" s="187" t="s">
        <v>47</v>
      </c>
      <c r="F9" s="188" t="s">
        <v>1</v>
      </c>
      <c r="G9" s="189" t="s">
        <v>48</v>
      </c>
      <c r="H9" s="186" t="s">
        <v>1</v>
      </c>
      <c r="I9" s="187" t="s">
        <v>15</v>
      </c>
      <c r="J9" s="136" t="s">
        <v>1</v>
      </c>
    </row>
    <row r="10" spans="2:10" ht="15" customHeight="1" thickTop="1" x14ac:dyDescent="0.2">
      <c r="B10" s="330" t="s">
        <v>37</v>
      </c>
      <c r="C10" s="334">
        <v>74227</v>
      </c>
      <c r="D10" s="335">
        <v>53.363480161326265</v>
      </c>
      <c r="E10" s="336">
        <v>19191</v>
      </c>
      <c r="F10" s="337">
        <v>38.731356838684938</v>
      </c>
      <c r="G10" s="338">
        <v>12878</v>
      </c>
      <c r="H10" s="335">
        <v>47.340366871300958</v>
      </c>
      <c r="I10" s="336">
        <v>106296</v>
      </c>
      <c r="J10" s="339">
        <v>49.245537389563999</v>
      </c>
    </row>
    <row r="11" spans="2:10" ht="15" customHeight="1" x14ac:dyDescent="0.2">
      <c r="B11" s="331" t="s">
        <v>49</v>
      </c>
      <c r="C11" s="334">
        <v>41115</v>
      </c>
      <c r="D11" s="335">
        <v>29.558509529321267</v>
      </c>
      <c r="E11" s="336">
        <v>24810</v>
      </c>
      <c r="F11" s="337">
        <v>50.071646249167493</v>
      </c>
      <c r="G11" s="338">
        <v>8220</v>
      </c>
      <c r="H11" s="335">
        <v>30.217255449766569</v>
      </c>
      <c r="I11" s="336">
        <v>74145</v>
      </c>
      <c r="J11" s="339">
        <v>34.350402364616002</v>
      </c>
    </row>
    <row r="12" spans="2:10" ht="15" customHeight="1" x14ac:dyDescent="0.2">
      <c r="B12" s="332" t="s">
        <v>10</v>
      </c>
      <c r="C12" s="340">
        <v>15814</v>
      </c>
      <c r="D12" s="341">
        <v>11.369044623536093</v>
      </c>
      <c r="E12" s="342">
        <v>8801</v>
      </c>
      <c r="F12" s="343">
        <v>17.762215180932007</v>
      </c>
      <c r="G12" s="344">
        <v>5567</v>
      </c>
      <c r="H12" s="341">
        <v>20.464654633680109</v>
      </c>
      <c r="I12" s="345">
        <v>30182</v>
      </c>
      <c r="J12" s="346">
        <v>13.982923247270083</v>
      </c>
    </row>
    <row r="13" spans="2:10" ht="15" customHeight="1" x14ac:dyDescent="0.2">
      <c r="B13" s="332" t="s">
        <v>11</v>
      </c>
      <c r="C13" s="340">
        <v>25301</v>
      </c>
      <c r="D13" s="341">
        <v>18.189464905785172</v>
      </c>
      <c r="E13" s="342">
        <v>16009</v>
      </c>
      <c r="F13" s="343">
        <v>32.309431068235483</v>
      </c>
      <c r="G13" s="344">
        <v>2653</v>
      </c>
      <c r="H13" s="341">
        <v>9.7526008160864617</v>
      </c>
      <c r="I13" s="345">
        <v>43963</v>
      </c>
      <c r="J13" s="346">
        <v>20.367479117345923</v>
      </c>
    </row>
    <row r="14" spans="2:10" ht="15" customHeight="1" x14ac:dyDescent="0.2">
      <c r="B14" s="331" t="s">
        <v>12</v>
      </c>
      <c r="C14" s="334">
        <v>16370</v>
      </c>
      <c r="D14" s="335">
        <v>11.768765681502837</v>
      </c>
      <c r="E14" s="336">
        <v>4630</v>
      </c>
      <c r="F14" s="337">
        <v>9.3442854548023178</v>
      </c>
      <c r="G14" s="338">
        <v>5694</v>
      </c>
      <c r="H14" s="335">
        <v>20.931514906444143</v>
      </c>
      <c r="I14" s="336">
        <v>26694</v>
      </c>
      <c r="J14" s="339">
        <v>12.366978767564362</v>
      </c>
    </row>
    <row r="15" spans="2:10" ht="15" customHeight="1" x14ac:dyDescent="0.2">
      <c r="B15" s="332" t="s">
        <v>13</v>
      </c>
      <c r="C15" s="340">
        <v>10235</v>
      </c>
      <c r="D15" s="341">
        <v>7.3581745113122494</v>
      </c>
      <c r="E15" s="342">
        <v>2288</v>
      </c>
      <c r="F15" s="343">
        <v>4.6176512139498271</v>
      </c>
      <c r="G15" s="344">
        <v>520</v>
      </c>
      <c r="H15" s="341">
        <v>1.9115538727346248</v>
      </c>
      <c r="I15" s="345">
        <v>13043</v>
      </c>
      <c r="J15" s="346">
        <v>6.0426501860096637</v>
      </c>
    </row>
    <row r="16" spans="2:10" ht="15" customHeight="1" x14ac:dyDescent="0.2">
      <c r="B16" s="332" t="s">
        <v>14</v>
      </c>
      <c r="C16" s="340">
        <v>6135</v>
      </c>
      <c r="D16" s="341">
        <v>4.4105911701905862</v>
      </c>
      <c r="E16" s="342">
        <v>2339</v>
      </c>
      <c r="F16" s="343">
        <v>4.720579628246786</v>
      </c>
      <c r="G16" s="344">
        <v>5091</v>
      </c>
      <c r="H16" s="341">
        <v>18.714847627099953</v>
      </c>
      <c r="I16" s="345">
        <v>13565</v>
      </c>
      <c r="J16" s="346">
        <v>6.2844859137637883</v>
      </c>
    </row>
    <row r="17" spans="2:14" ht="15" customHeight="1" x14ac:dyDescent="0.2">
      <c r="B17" s="332" t="s">
        <v>309</v>
      </c>
      <c r="C17" s="340">
        <v>0</v>
      </c>
      <c r="D17" s="341">
        <v>0</v>
      </c>
      <c r="E17" s="342">
        <v>3</v>
      </c>
      <c r="F17" s="343">
        <v>6.0546126057034449E-3</v>
      </c>
      <c r="G17" s="344">
        <v>83</v>
      </c>
      <c r="H17" s="341">
        <v>0.3051134066095651</v>
      </c>
      <c r="I17" s="345">
        <v>86</v>
      </c>
      <c r="J17" s="346">
        <v>3.9842667790909385E-2</v>
      </c>
    </row>
    <row r="18" spans="2:14" ht="15" customHeight="1" x14ac:dyDescent="0.2">
      <c r="B18" s="331" t="s">
        <v>8</v>
      </c>
      <c r="C18" s="334">
        <v>3541</v>
      </c>
      <c r="D18" s="335">
        <v>2.5457055148565391</v>
      </c>
      <c r="E18" s="336">
        <v>913</v>
      </c>
      <c r="F18" s="337">
        <v>1.8426204363357483</v>
      </c>
      <c r="G18" s="338">
        <v>408</v>
      </c>
      <c r="H18" s="335">
        <v>1.4998345770687056</v>
      </c>
      <c r="I18" s="336">
        <v>4862</v>
      </c>
      <c r="J18" s="339">
        <v>2.2525005906907145</v>
      </c>
    </row>
    <row r="19" spans="2:14" ht="15" customHeight="1" thickBot="1" x14ac:dyDescent="0.25">
      <c r="B19" s="333" t="s">
        <v>297</v>
      </c>
      <c r="C19" s="347">
        <v>3844</v>
      </c>
      <c r="D19" s="348">
        <v>2.7635391129930911</v>
      </c>
      <c r="E19" s="349">
        <v>5</v>
      </c>
      <c r="F19" s="350">
        <v>1.0091021009505742E-2</v>
      </c>
      <c r="G19" s="351">
        <v>3</v>
      </c>
      <c r="H19" s="348">
        <v>1.1028195419622836E-2</v>
      </c>
      <c r="I19" s="349">
        <v>3852</v>
      </c>
      <c r="J19" s="352">
        <v>1.7845808875649181</v>
      </c>
    </row>
    <row r="20" spans="2:14" ht="15" customHeight="1" thickBot="1" x14ac:dyDescent="0.25">
      <c r="B20" s="201" t="s">
        <v>15</v>
      </c>
      <c r="C20" s="353">
        <v>139097</v>
      </c>
      <c r="D20" s="354">
        <v>100</v>
      </c>
      <c r="E20" s="355">
        <v>49549</v>
      </c>
      <c r="F20" s="356">
        <v>100</v>
      </c>
      <c r="G20" s="357">
        <v>27203</v>
      </c>
      <c r="H20" s="354">
        <v>100</v>
      </c>
      <c r="I20" s="355">
        <v>215849</v>
      </c>
      <c r="J20" s="358">
        <v>100</v>
      </c>
    </row>
    <row r="21" spans="2:14" ht="13.5" thickTop="1" x14ac:dyDescent="0.2">
      <c r="B21" s="81"/>
      <c r="C21" s="81"/>
      <c r="D21" s="81"/>
      <c r="E21" s="81"/>
      <c r="F21" s="81"/>
      <c r="G21" s="81"/>
      <c r="H21" s="81"/>
      <c r="I21" s="81"/>
      <c r="J21" s="81"/>
    </row>
    <row r="22" spans="2:14" x14ac:dyDescent="0.2">
      <c r="B22" s="584" t="s">
        <v>341</v>
      </c>
      <c r="C22" s="584"/>
      <c r="D22" s="584"/>
      <c r="E22" s="584"/>
      <c r="F22" s="584"/>
      <c r="G22" s="584"/>
      <c r="H22" s="584"/>
      <c r="I22" s="584"/>
      <c r="J22" s="584"/>
      <c r="K22" s="82"/>
      <c r="L22" s="82"/>
    </row>
    <row r="23" spans="2:14" s="45" customFormat="1" x14ac:dyDescent="0.2">
      <c r="B23" s="608" t="str">
        <f>'Tabla 3'!$B$14</f>
        <v>Dirección General de Atención a las Personas con Discapacidad  de la Consejería de Políticas Sociales, Familias, Igualdad y Natalidad de la Comunidad de Madrid</v>
      </c>
      <c r="C23" s="608"/>
      <c r="D23" s="608"/>
      <c r="E23" s="608"/>
      <c r="F23" s="608"/>
      <c r="G23" s="608"/>
      <c r="H23" s="608"/>
      <c r="I23" s="608"/>
      <c r="J23" s="608"/>
      <c r="K23" s="59"/>
      <c r="L23" s="59"/>
      <c r="M23" s="42"/>
      <c r="N23" s="42"/>
    </row>
    <row r="27" spans="2:14" ht="14.25" customHeight="1" x14ac:dyDescent="0.2"/>
  </sheetData>
  <mergeCells count="5">
    <mergeCell ref="B4:J4"/>
    <mergeCell ref="D5:G5"/>
    <mergeCell ref="B2:J2"/>
    <mergeCell ref="B22:J22"/>
    <mergeCell ref="B23:J23"/>
  </mergeCells>
  <phoneticPr fontId="4" type="noConversion"/>
  <hyperlinks>
    <hyperlink ref="I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3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2" tint="-0.499984740745262"/>
    <pageSetUpPr fitToPage="1"/>
  </sheetPr>
  <dimension ref="A1:R28"/>
  <sheetViews>
    <sheetView view="pageLayout" zoomScaleNormal="100" workbookViewId="0">
      <selection activeCell="B23" sqref="B23:L23"/>
    </sheetView>
  </sheetViews>
  <sheetFormatPr baseColWidth="10" defaultRowHeight="12.75" x14ac:dyDescent="0.2"/>
  <cols>
    <col min="1" max="1" width="2.85546875" style="251" customWidth="1"/>
    <col min="2" max="2" width="21.85546875" style="34" customWidth="1"/>
    <col min="3" max="3" width="10.5703125" style="34" customWidth="1"/>
    <col min="4" max="4" width="10.7109375" style="34" customWidth="1"/>
    <col min="5" max="5" width="10.42578125" style="34" customWidth="1"/>
    <col min="6" max="6" width="10.7109375" style="34" customWidth="1"/>
    <col min="7" max="7" width="10.28515625" style="34" customWidth="1"/>
    <col min="8" max="16384" width="11.42578125" style="34"/>
  </cols>
  <sheetData>
    <row r="1" spans="2:18" x14ac:dyDescent="0.2">
      <c r="B1" s="439"/>
    </row>
    <row r="2" spans="2:18" ht="15" x14ac:dyDescent="0.25">
      <c r="B2" s="589" t="s">
        <v>65</v>
      </c>
      <c r="C2" s="589"/>
      <c r="D2" s="589"/>
      <c r="E2" s="589"/>
      <c r="F2" s="589"/>
      <c r="G2" s="589"/>
      <c r="H2" s="589"/>
      <c r="I2" s="589"/>
      <c r="J2" s="589"/>
      <c r="K2" s="589"/>
      <c r="L2" s="589"/>
    </row>
    <row r="3" spans="2:18" ht="15" x14ac:dyDescent="0.25">
      <c r="F3" s="77"/>
      <c r="K3" s="619" t="s">
        <v>278</v>
      </c>
      <c r="L3" s="619"/>
    </row>
    <row r="4" spans="2:18" ht="15" x14ac:dyDescent="0.25">
      <c r="B4" s="589" t="s">
        <v>76</v>
      </c>
      <c r="C4" s="589"/>
      <c r="D4" s="589"/>
      <c r="E4" s="589"/>
      <c r="F4" s="589"/>
      <c r="G4" s="589"/>
      <c r="H4" s="589"/>
      <c r="I4" s="589"/>
      <c r="J4" s="589"/>
      <c r="K4" s="589"/>
      <c r="L4" s="589"/>
    </row>
    <row r="5" spans="2:18" ht="15" x14ac:dyDescent="0.25"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7" spans="2:18" ht="13.5" thickBot="1" x14ac:dyDescent="0.25"/>
    <row r="8" spans="2:18" ht="13.5" thickTop="1" x14ac:dyDescent="0.2">
      <c r="B8" s="38"/>
      <c r="C8" s="613" t="s">
        <v>46</v>
      </c>
      <c r="D8" s="614"/>
      <c r="E8" s="615"/>
      <c r="F8" s="616" t="s">
        <v>47</v>
      </c>
      <c r="G8" s="614"/>
      <c r="H8" s="615"/>
      <c r="I8" s="616" t="s">
        <v>48</v>
      </c>
      <c r="J8" s="614"/>
      <c r="K8" s="615"/>
      <c r="L8" s="617" t="s">
        <v>15</v>
      </c>
    </row>
    <row r="9" spans="2:18" ht="13.5" thickBot="1" x14ac:dyDescent="0.25">
      <c r="B9" s="38"/>
      <c r="C9" s="209" t="s">
        <v>17</v>
      </c>
      <c r="D9" s="210" t="s">
        <v>18</v>
      </c>
      <c r="E9" s="211" t="s">
        <v>44</v>
      </c>
      <c r="F9" s="212" t="s">
        <v>17</v>
      </c>
      <c r="G9" s="210" t="s">
        <v>18</v>
      </c>
      <c r="H9" s="213" t="s">
        <v>44</v>
      </c>
      <c r="I9" s="214" t="s">
        <v>17</v>
      </c>
      <c r="J9" s="210" t="s">
        <v>18</v>
      </c>
      <c r="K9" s="211" t="s">
        <v>44</v>
      </c>
      <c r="L9" s="618"/>
    </row>
    <row r="10" spans="2:18" s="38" customFormat="1" ht="19.5" customHeight="1" thickTop="1" x14ac:dyDescent="0.2">
      <c r="B10" s="190" t="s">
        <v>37</v>
      </c>
      <c r="C10" s="191">
        <v>38526</v>
      </c>
      <c r="D10" s="215">
        <v>35701</v>
      </c>
      <c r="E10" s="216">
        <v>74227</v>
      </c>
      <c r="F10" s="192">
        <v>10320</v>
      </c>
      <c r="G10" s="215">
        <v>8871</v>
      </c>
      <c r="H10" s="217">
        <v>19191</v>
      </c>
      <c r="I10" s="193">
        <v>7068</v>
      </c>
      <c r="J10" s="215">
        <v>5810</v>
      </c>
      <c r="K10" s="216">
        <v>12878</v>
      </c>
      <c r="L10" s="455">
        <v>106296</v>
      </c>
      <c r="M10" s="34"/>
      <c r="N10" s="34"/>
      <c r="O10" s="34"/>
      <c r="P10" s="34"/>
      <c r="Q10" s="34"/>
    </row>
    <row r="11" spans="2:18" ht="19.5" customHeight="1" x14ac:dyDescent="0.2">
      <c r="B11" s="194" t="s">
        <v>49</v>
      </c>
      <c r="C11" s="191">
        <v>24183</v>
      </c>
      <c r="D11" s="215">
        <v>16932</v>
      </c>
      <c r="E11" s="216">
        <v>41115</v>
      </c>
      <c r="F11" s="192">
        <v>14014</v>
      </c>
      <c r="G11" s="215">
        <v>10796</v>
      </c>
      <c r="H11" s="217">
        <v>24810</v>
      </c>
      <c r="I11" s="193">
        <v>4689</v>
      </c>
      <c r="J11" s="215">
        <v>3531</v>
      </c>
      <c r="K11" s="216">
        <v>8220</v>
      </c>
      <c r="L11" s="455">
        <v>74145</v>
      </c>
    </row>
    <row r="12" spans="2:18" s="38" customFormat="1" ht="19.5" customHeight="1" x14ac:dyDescent="0.2">
      <c r="B12" s="195" t="s">
        <v>10</v>
      </c>
      <c r="C12" s="78">
        <v>9804</v>
      </c>
      <c r="D12" s="218">
        <v>6010</v>
      </c>
      <c r="E12" s="219">
        <v>15814</v>
      </c>
      <c r="F12" s="131">
        <v>4797</v>
      </c>
      <c r="G12" s="218">
        <v>4004</v>
      </c>
      <c r="H12" s="220">
        <v>8801</v>
      </c>
      <c r="I12" s="196">
        <v>3113</v>
      </c>
      <c r="J12" s="218">
        <v>2454</v>
      </c>
      <c r="K12" s="219">
        <v>5567</v>
      </c>
      <c r="L12" s="456">
        <v>30182</v>
      </c>
      <c r="M12" s="34"/>
      <c r="N12" s="34"/>
      <c r="O12" s="34"/>
      <c r="P12" s="34"/>
      <c r="Q12" s="34"/>
      <c r="R12" s="34"/>
    </row>
    <row r="13" spans="2:18" s="38" customFormat="1" ht="19.5" customHeight="1" x14ac:dyDescent="0.2">
      <c r="B13" s="195" t="s">
        <v>11</v>
      </c>
      <c r="C13" s="78">
        <v>14379</v>
      </c>
      <c r="D13" s="218">
        <v>10922</v>
      </c>
      <c r="E13" s="219">
        <v>25301</v>
      </c>
      <c r="F13" s="131">
        <v>9217</v>
      </c>
      <c r="G13" s="218">
        <v>6792</v>
      </c>
      <c r="H13" s="220">
        <v>16009</v>
      </c>
      <c r="I13" s="196">
        <v>1576</v>
      </c>
      <c r="J13" s="218">
        <v>1077</v>
      </c>
      <c r="K13" s="219">
        <v>2653</v>
      </c>
      <c r="L13" s="456">
        <v>43963</v>
      </c>
      <c r="M13" s="34"/>
      <c r="N13" s="34"/>
      <c r="O13" s="34"/>
      <c r="P13" s="34"/>
      <c r="Q13" s="34"/>
      <c r="R13" s="34"/>
    </row>
    <row r="14" spans="2:18" s="38" customFormat="1" ht="19.5" customHeight="1" x14ac:dyDescent="0.2">
      <c r="B14" s="194" t="s">
        <v>12</v>
      </c>
      <c r="C14" s="191">
        <v>8206</v>
      </c>
      <c r="D14" s="215">
        <v>8164</v>
      </c>
      <c r="E14" s="216">
        <v>16370</v>
      </c>
      <c r="F14" s="192">
        <v>2317</v>
      </c>
      <c r="G14" s="215">
        <v>2313</v>
      </c>
      <c r="H14" s="217">
        <v>4630</v>
      </c>
      <c r="I14" s="193">
        <v>2953</v>
      </c>
      <c r="J14" s="215">
        <v>2741</v>
      </c>
      <c r="K14" s="216">
        <v>5694</v>
      </c>
      <c r="L14" s="455">
        <v>26694</v>
      </c>
      <c r="M14" s="34"/>
      <c r="N14" s="34"/>
      <c r="O14" s="34"/>
      <c r="P14" s="34"/>
      <c r="Q14" s="34"/>
      <c r="R14" s="34"/>
    </row>
    <row r="15" spans="2:18" s="38" customFormat="1" ht="19.5" customHeight="1" x14ac:dyDescent="0.2">
      <c r="B15" s="195" t="s">
        <v>13</v>
      </c>
      <c r="C15" s="78">
        <v>5022</v>
      </c>
      <c r="D15" s="218">
        <v>5213</v>
      </c>
      <c r="E15" s="219">
        <v>10235</v>
      </c>
      <c r="F15" s="131">
        <v>1150</v>
      </c>
      <c r="G15" s="218">
        <v>1138</v>
      </c>
      <c r="H15" s="220">
        <v>2288</v>
      </c>
      <c r="I15" s="196">
        <v>296</v>
      </c>
      <c r="J15" s="218">
        <v>224</v>
      </c>
      <c r="K15" s="219">
        <v>520</v>
      </c>
      <c r="L15" s="456">
        <v>13043</v>
      </c>
      <c r="M15" s="34"/>
      <c r="N15" s="34"/>
      <c r="O15" s="34"/>
      <c r="P15" s="34"/>
      <c r="Q15" s="34"/>
      <c r="R15" s="34"/>
    </row>
    <row r="16" spans="2:18" s="38" customFormat="1" ht="19.5" customHeight="1" x14ac:dyDescent="0.2">
      <c r="B16" s="195" t="s">
        <v>14</v>
      </c>
      <c r="C16" s="78">
        <v>3184</v>
      </c>
      <c r="D16" s="218">
        <v>2951</v>
      </c>
      <c r="E16" s="219">
        <v>6135</v>
      </c>
      <c r="F16" s="131">
        <v>1167</v>
      </c>
      <c r="G16" s="218">
        <v>1172</v>
      </c>
      <c r="H16" s="220">
        <v>2339</v>
      </c>
      <c r="I16" s="196">
        <v>2618</v>
      </c>
      <c r="J16" s="218">
        <v>2473</v>
      </c>
      <c r="K16" s="219">
        <v>5091</v>
      </c>
      <c r="L16" s="456">
        <v>13565</v>
      </c>
      <c r="M16" s="34"/>
      <c r="N16" s="34"/>
      <c r="O16" s="34"/>
      <c r="P16" s="34"/>
      <c r="Q16" s="34"/>
      <c r="R16" s="34"/>
    </row>
    <row r="17" spans="1:18" s="38" customFormat="1" ht="19.5" customHeight="1" x14ac:dyDescent="0.2">
      <c r="B17" s="195" t="s">
        <v>309</v>
      </c>
      <c r="C17" s="78">
        <v>0</v>
      </c>
      <c r="D17" s="218">
        <v>0</v>
      </c>
      <c r="E17" s="219">
        <v>0</v>
      </c>
      <c r="F17" s="131">
        <v>0</v>
      </c>
      <c r="G17" s="218">
        <v>3</v>
      </c>
      <c r="H17" s="220">
        <v>3</v>
      </c>
      <c r="I17" s="196">
        <v>39</v>
      </c>
      <c r="J17" s="218">
        <v>44</v>
      </c>
      <c r="K17" s="219">
        <v>83</v>
      </c>
      <c r="L17" s="456">
        <v>86</v>
      </c>
      <c r="M17" s="452"/>
      <c r="N17" s="452"/>
      <c r="O17" s="452"/>
      <c r="P17" s="452"/>
      <c r="Q17" s="452"/>
      <c r="R17" s="452"/>
    </row>
    <row r="18" spans="1:18" ht="19.5" customHeight="1" x14ac:dyDescent="0.2">
      <c r="B18" s="194" t="s">
        <v>8</v>
      </c>
      <c r="C18" s="191">
        <v>1975</v>
      </c>
      <c r="D18" s="215">
        <v>1566</v>
      </c>
      <c r="E18" s="216">
        <v>3541</v>
      </c>
      <c r="F18" s="192">
        <v>508</v>
      </c>
      <c r="G18" s="215">
        <v>405</v>
      </c>
      <c r="H18" s="217">
        <v>913</v>
      </c>
      <c r="I18" s="193">
        <v>247</v>
      </c>
      <c r="J18" s="215">
        <v>161</v>
      </c>
      <c r="K18" s="216">
        <v>408</v>
      </c>
      <c r="L18" s="455">
        <v>4862</v>
      </c>
    </row>
    <row r="19" spans="1:18" ht="15.75" customHeight="1" thickBot="1" x14ac:dyDescent="0.25">
      <c r="B19" s="197" t="s">
        <v>297</v>
      </c>
      <c r="C19" s="198">
        <v>2439</v>
      </c>
      <c r="D19" s="221">
        <v>1405</v>
      </c>
      <c r="E19" s="222">
        <v>3844</v>
      </c>
      <c r="F19" s="199">
        <v>4</v>
      </c>
      <c r="G19" s="221">
        <v>1</v>
      </c>
      <c r="H19" s="223">
        <v>5</v>
      </c>
      <c r="I19" s="200">
        <v>3</v>
      </c>
      <c r="J19" s="221">
        <v>0</v>
      </c>
      <c r="K19" s="222">
        <v>3</v>
      </c>
      <c r="L19" s="457">
        <v>3852</v>
      </c>
    </row>
    <row r="20" spans="1:18" s="133" customFormat="1" ht="15.75" customHeight="1" thickBot="1" x14ac:dyDescent="0.25">
      <c r="A20" s="251"/>
      <c r="B20" s="201" t="s">
        <v>15</v>
      </c>
      <c r="C20" s="202">
        <v>75329</v>
      </c>
      <c r="D20" s="224">
        <v>63768</v>
      </c>
      <c r="E20" s="203">
        <v>139097</v>
      </c>
      <c r="F20" s="204">
        <v>27163</v>
      </c>
      <c r="G20" s="224">
        <v>22386</v>
      </c>
      <c r="H20" s="205">
        <v>49549</v>
      </c>
      <c r="I20" s="206">
        <v>14960</v>
      </c>
      <c r="J20" s="224">
        <v>12243</v>
      </c>
      <c r="K20" s="203">
        <v>27203</v>
      </c>
      <c r="L20" s="207">
        <v>215849</v>
      </c>
    </row>
    <row r="21" spans="1:18" s="133" customFormat="1" ht="15.75" customHeight="1" thickTop="1" x14ac:dyDescent="0.2">
      <c r="A21" s="251"/>
      <c r="B21" s="42"/>
    </row>
    <row r="22" spans="1:18" x14ac:dyDescent="0.2">
      <c r="B22" s="611" t="s">
        <v>341</v>
      </c>
      <c r="C22" s="611"/>
      <c r="D22" s="611"/>
      <c r="E22" s="611"/>
      <c r="F22" s="611"/>
      <c r="G22" s="611"/>
      <c r="H22" s="611"/>
      <c r="I22" s="611"/>
      <c r="J22" s="611"/>
      <c r="K22" s="611"/>
      <c r="L22" s="611"/>
    </row>
    <row r="23" spans="1:18" x14ac:dyDescent="0.2">
      <c r="B23" s="580" t="s">
        <v>382</v>
      </c>
      <c r="C23" s="580"/>
      <c r="D23" s="580"/>
      <c r="E23" s="580"/>
      <c r="F23" s="580"/>
      <c r="G23" s="580"/>
      <c r="H23" s="580"/>
      <c r="I23" s="580"/>
      <c r="J23" s="580"/>
      <c r="K23" s="580"/>
      <c r="L23" s="580"/>
    </row>
    <row r="24" spans="1:18" x14ac:dyDescent="0.2">
      <c r="L24" s="64"/>
    </row>
    <row r="27" spans="1:18" x14ac:dyDescent="0.2">
      <c r="F27" s="579"/>
    </row>
    <row r="28" spans="1:18" x14ac:dyDescent="0.2">
      <c r="F28" s="579"/>
    </row>
  </sheetData>
  <mergeCells count="10">
    <mergeCell ref="F27:F28"/>
    <mergeCell ref="B23:L23"/>
    <mergeCell ref="B2:L2"/>
    <mergeCell ref="B4:L4"/>
    <mergeCell ref="C8:E8"/>
    <mergeCell ref="F8:H8"/>
    <mergeCell ref="I8:K8"/>
    <mergeCell ref="B22:L22"/>
    <mergeCell ref="L8:L9"/>
    <mergeCell ref="K3:L3"/>
  </mergeCells>
  <phoneticPr fontId="4" type="noConversion"/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4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FFFF00"/>
  </sheetPr>
  <dimension ref="A1:G194"/>
  <sheetViews>
    <sheetView topLeftCell="A178" zoomScale="136" zoomScaleNormal="136" workbookViewId="0">
      <selection activeCell="A192" sqref="A192:G192"/>
    </sheetView>
  </sheetViews>
  <sheetFormatPr baseColWidth="10" defaultColWidth="41.28515625" defaultRowHeight="12" x14ac:dyDescent="0.2"/>
  <cols>
    <col min="1" max="1" width="24.85546875" style="40" customWidth="1"/>
    <col min="2" max="2" width="12.85546875" style="40" customWidth="1"/>
    <col min="3" max="3" width="13.140625" style="40" customWidth="1"/>
    <col min="4" max="4" width="10.85546875" style="40" bestFit="1" customWidth="1"/>
    <col min="5" max="5" width="10.85546875" style="40" customWidth="1"/>
    <col min="6" max="6" width="13.42578125" style="40" customWidth="1"/>
    <col min="7" max="7" width="12.28515625" style="41" customWidth="1"/>
    <col min="8" max="8" width="11.5703125" style="40" customWidth="1"/>
    <col min="9" max="9" width="8.28515625" style="40" customWidth="1"/>
    <col min="10" max="10" width="19.140625" style="40" customWidth="1"/>
    <col min="11" max="13" width="11.85546875" style="40" customWidth="1"/>
    <col min="14" max="16384" width="41.28515625" style="40"/>
  </cols>
  <sheetData>
    <row r="1" spans="1:7" ht="18.75" x14ac:dyDescent="0.3">
      <c r="A1" s="159"/>
    </row>
    <row r="2" spans="1:7" ht="15" x14ac:dyDescent="0.2">
      <c r="B2" s="586" t="s">
        <v>66</v>
      </c>
      <c r="C2" s="620"/>
      <c r="D2" s="620"/>
      <c r="E2" s="512"/>
      <c r="G2" s="69" t="s">
        <v>278</v>
      </c>
    </row>
    <row r="4" spans="1:7" ht="12.75" x14ac:dyDescent="0.2">
      <c r="A4" s="621" t="s">
        <v>51</v>
      </c>
      <c r="B4" s="621"/>
      <c r="C4" s="621"/>
      <c r="D4" s="621"/>
      <c r="E4" s="621"/>
      <c r="F4" s="620"/>
      <c r="G4" s="620"/>
    </row>
    <row r="5" spans="1:7" ht="12.75" x14ac:dyDescent="0.2">
      <c r="A5" s="621" t="s">
        <v>348</v>
      </c>
      <c r="B5" s="621"/>
      <c r="C5" s="621"/>
      <c r="D5" s="621"/>
      <c r="E5" s="621"/>
      <c r="F5" s="621"/>
      <c r="G5" s="621"/>
    </row>
    <row r="6" spans="1:7" ht="12.75" thickBot="1" x14ac:dyDescent="0.25">
      <c r="A6" s="70"/>
      <c r="B6" s="70"/>
      <c r="C6" s="70"/>
      <c r="D6" s="70"/>
      <c r="E6" s="70"/>
      <c r="F6" s="70"/>
      <c r="G6" s="71"/>
    </row>
    <row r="7" spans="1:7" s="235" customFormat="1" ht="24.75" thickTop="1" x14ac:dyDescent="0.2">
      <c r="A7" s="250" t="s">
        <v>301</v>
      </c>
      <c r="B7" s="458" t="s">
        <v>55</v>
      </c>
      <c r="C7" s="232" t="s">
        <v>52</v>
      </c>
      <c r="D7" s="232" t="s">
        <v>336</v>
      </c>
      <c r="E7" s="232" t="s">
        <v>53</v>
      </c>
      <c r="F7" s="233" t="s">
        <v>372</v>
      </c>
      <c r="G7" s="234" t="s">
        <v>300</v>
      </c>
    </row>
    <row r="8" spans="1:7" ht="24" customHeight="1" x14ac:dyDescent="0.2">
      <c r="A8" s="239" t="s">
        <v>111</v>
      </c>
      <c r="B8" s="241">
        <v>1</v>
      </c>
      <c r="C8" s="241">
        <v>2</v>
      </c>
      <c r="D8" s="294">
        <v>0</v>
      </c>
      <c r="E8" s="294">
        <v>3</v>
      </c>
      <c r="F8" s="241">
        <v>65</v>
      </c>
      <c r="G8" s="242">
        <v>46.153846153846153</v>
      </c>
    </row>
    <row r="9" spans="1:7" ht="24" customHeight="1" x14ac:dyDescent="0.2">
      <c r="A9" s="240" t="s">
        <v>112</v>
      </c>
      <c r="B9" s="243">
        <v>114</v>
      </c>
      <c r="C9" s="243">
        <v>45</v>
      </c>
      <c r="D9" s="295">
        <v>0</v>
      </c>
      <c r="E9" s="295">
        <v>159</v>
      </c>
      <c r="F9" s="243">
        <v>4559</v>
      </c>
      <c r="G9" s="244">
        <v>34.876069313445932</v>
      </c>
    </row>
    <row r="10" spans="1:7" ht="24" customHeight="1" x14ac:dyDescent="0.2">
      <c r="A10" s="240" t="s">
        <v>113</v>
      </c>
      <c r="B10" s="245">
        <v>4</v>
      </c>
      <c r="C10" s="245">
        <v>3</v>
      </c>
      <c r="D10" s="296">
        <v>0</v>
      </c>
      <c r="E10" s="296">
        <v>7</v>
      </c>
      <c r="F10" s="245">
        <v>195</v>
      </c>
      <c r="G10" s="246">
        <v>35.897435897435898</v>
      </c>
    </row>
    <row r="11" spans="1:7" ht="24" customHeight="1" x14ac:dyDescent="0.2">
      <c r="A11" s="240" t="s">
        <v>114</v>
      </c>
      <c r="B11" s="243">
        <v>359</v>
      </c>
      <c r="C11" s="243">
        <v>194</v>
      </c>
      <c r="D11" s="295">
        <v>0</v>
      </c>
      <c r="E11" s="295">
        <v>553</v>
      </c>
      <c r="F11" s="243">
        <v>9353</v>
      </c>
      <c r="G11" s="244">
        <v>59.125414305570402</v>
      </c>
    </row>
    <row r="12" spans="1:7" ht="24" customHeight="1" x14ac:dyDescent="0.2">
      <c r="A12" s="240" t="s">
        <v>115</v>
      </c>
      <c r="B12" s="245">
        <v>7062</v>
      </c>
      <c r="C12" s="245">
        <v>4009</v>
      </c>
      <c r="D12" s="296">
        <v>2</v>
      </c>
      <c r="E12" s="296">
        <v>11073</v>
      </c>
      <c r="F12" s="245">
        <v>193751</v>
      </c>
      <c r="G12" s="246">
        <v>57.150672770721179</v>
      </c>
    </row>
    <row r="13" spans="1:7" ht="24" customHeight="1" x14ac:dyDescent="0.2">
      <c r="A13" s="240" t="s">
        <v>116</v>
      </c>
      <c r="B13" s="243">
        <v>3250</v>
      </c>
      <c r="C13" s="243">
        <v>1921</v>
      </c>
      <c r="D13" s="295">
        <v>0</v>
      </c>
      <c r="E13" s="295">
        <v>5171</v>
      </c>
      <c r="F13" s="243">
        <v>116037</v>
      </c>
      <c r="G13" s="244">
        <v>44.563372027887652</v>
      </c>
    </row>
    <row r="14" spans="1:7" ht="24" customHeight="1" x14ac:dyDescent="0.2">
      <c r="A14" s="240" t="s">
        <v>117</v>
      </c>
      <c r="B14" s="245">
        <v>5220</v>
      </c>
      <c r="C14" s="245">
        <v>4095</v>
      </c>
      <c r="D14" s="296">
        <v>0</v>
      </c>
      <c r="E14" s="296">
        <v>9315</v>
      </c>
      <c r="F14" s="245">
        <v>169502</v>
      </c>
      <c r="G14" s="246">
        <v>54.955103774586732</v>
      </c>
    </row>
    <row r="15" spans="1:7" ht="24" customHeight="1" x14ac:dyDescent="0.2">
      <c r="A15" s="240" t="s">
        <v>373</v>
      </c>
      <c r="B15" s="243">
        <v>141</v>
      </c>
      <c r="C15" s="243">
        <v>42</v>
      </c>
      <c r="D15" s="295">
        <v>0</v>
      </c>
      <c r="E15" s="295">
        <v>183</v>
      </c>
      <c r="F15" s="243">
        <v>2698</v>
      </c>
      <c r="G15" s="244">
        <v>67.828020756115649</v>
      </c>
    </row>
    <row r="16" spans="1:7" ht="24" customHeight="1" x14ac:dyDescent="0.2">
      <c r="A16" s="240" t="s">
        <v>118</v>
      </c>
      <c r="B16" s="245">
        <v>663</v>
      </c>
      <c r="C16" s="245">
        <v>283</v>
      </c>
      <c r="D16" s="296">
        <v>0</v>
      </c>
      <c r="E16" s="296">
        <v>946</v>
      </c>
      <c r="F16" s="245">
        <v>20473</v>
      </c>
      <c r="G16" s="246">
        <v>46.207199726469007</v>
      </c>
    </row>
    <row r="17" spans="1:7" ht="24" customHeight="1" x14ac:dyDescent="0.2">
      <c r="A17" s="240" t="s">
        <v>119</v>
      </c>
      <c r="B17" s="243">
        <v>388</v>
      </c>
      <c r="C17" s="243">
        <v>218</v>
      </c>
      <c r="D17" s="295">
        <v>0</v>
      </c>
      <c r="E17" s="295">
        <v>606</v>
      </c>
      <c r="F17" s="243">
        <v>14364</v>
      </c>
      <c r="G17" s="244">
        <v>42.188805346700079</v>
      </c>
    </row>
    <row r="18" spans="1:7" ht="24" customHeight="1" x14ac:dyDescent="0.2">
      <c r="A18" s="240" t="s">
        <v>120</v>
      </c>
      <c r="B18" s="245">
        <v>30</v>
      </c>
      <c r="C18" s="245">
        <v>13</v>
      </c>
      <c r="D18" s="296">
        <v>0</v>
      </c>
      <c r="E18" s="296">
        <v>43</v>
      </c>
      <c r="F18" s="245">
        <v>601</v>
      </c>
      <c r="G18" s="246">
        <v>71.547420965058237</v>
      </c>
    </row>
    <row r="19" spans="1:7" ht="24" customHeight="1" x14ac:dyDescent="0.2">
      <c r="A19" s="240" t="s">
        <v>121</v>
      </c>
      <c r="B19" s="243">
        <v>27</v>
      </c>
      <c r="C19" s="243">
        <v>14</v>
      </c>
      <c r="D19" s="295">
        <v>0</v>
      </c>
      <c r="E19" s="295">
        <v>41</v>
      </c>
      <c r="F19" s="243">
        <v>1272</v>
      </c>
      <c r="G19" s="244">
        <v>32.232704402515722</v>
      </c>
    </row>
    <row r="20" spans="1:7" ht="24" customHeight="1" x14ac:dyDescent="0.2">
      <c r="A20" s="240" t="s">
        <v>122</v>
      </c>
      <c r="B20" s="245">
        <v>2216</v>
      </c>
      <c r="C20" s="245">
        <v>1146</v>
      </c>
      <c r="D20" s="296">
        <v>0</v>
      </c>
      <c r="E20" s="296">
        <v>3362</v>
      </c>
      <c r="F20" s="245">
        <v>59037</v>
      </c>
      <c r="G20" s="246">
        <v>56.947338109998817</v>
      </c>
    </row>
    <row r="21" spans="1:7" ht="24" customHeight="1" x14ac:dyDescent="0.2">
      <c r="A21" s="240" t="s">
        <v>123</v>
      </c>
      <c r="B21" s="243">
        <v>1772</v>
      </c>
      <c r="C21" s="243">
        <v>612</v>
      </c>
      <c r="D21" s="295">
        <v>0</v>
      </c>
      <c r="E21" s="295">
        <v>2384</v>
      </c>
      <c r="F21" s="243">
        <v>54554</v>
      </c>
      <c r="G21" s="244">
        <v>43.699820361476704</v>
      </c>
    </row>
    <row r="22" spans="1:7" ht="24" customHeight="1" x14ac:dyDescent="0.2">
      <c r="A22" s="240" t="s">
        <v>124</v>
      </c>
      <c r="B22" s="245">
        <v>662</v>
      </c>
      <c r="C22" s="245">
        <v>173</v>
      </c>
      <c r="D22" s="296">
        <v>0</v>
      </c>
      <c r="E22" s="296">
        <v>835</v>
      </c>
      <c r="F22" s="245">
        <v>30052</v>
      </c>
      <c r="G22" s="246">
        <v>27.785172367895647</v>
      </c>
    </row>
    <row r="23" spans="1:7" ht="24" customHeight="1" x14ac:dyDescent="0.2">
      <c r="A23" s="240" t="s">
        <v>354</v>
      </c>
      <c r="B23" s="243">
        <v>6</v>
      </c>
      <c r="C23" s="243">
        <v>1</v>
      </c>
      <c r="D23" s="295">
        <v>0</v>
      </c>
      <c r="E23" s="295">
        <v>7</v>
      </c>
      <c r="F23" s="243">
        <v>93</v>
      </c>
      <c r="G23" s="244">
        <v>75.268817204301072</v>
      </c>
    </row>
    <row r="24" spans="1:7" ht="24" customHeight="1" x14ac:dyDescent="0.2">
      <c r="A24" s="240" t="s">
        <v>125</v>
      </c>
      <c r="B24" s="245">
        <v>47</v>
      </c>
      <c r="C24" s="245">
        <v>20</v>
      </c>
      <c r="D24" s="296">
        <v>0</v>
      </c>
      <c r="E24" s="296">
        <v>67</v>
      </c>
      <c r="F24" s="245">
        <v>1638</v>
      </c>
      <c r="G24" s="246">
        <v>40.903540903540907</v>
      </c>
    </row>
    <row r="25" spans="1:7" ht="24" customHeight="1" x14ac:dyDescent="0.2">
      <c r="A25" s="240" t="s">
        <v>126</v>
      </c>
      <c r="B25" s="243">
        <v>164</v>
      </c>
      <c r="C25" s="243">
        <v>67</v>
      </c>
      <c r="D25" s="295">
        <v>0</v>
      </c>
      <c r="E25" s="295">
        <v>231</v>
      </c>
      <c r="F25" s="243">
        <v>5564</v>
      </c>
      <c r="G25" s="244">
        <v>41.516894320632638</v>
      </c>
    </row>
    <row r="26" spans="1:7" ht="24" customHeight="1" x14ac:dyDescent="0.2">
      <c r="A26" s="240" t="s">
        <v>127</v>
      </c>
      <c r="B26" s="245">
        <v>58</v>
      </c>
      <c r="C26" s="245">
        <v>41</v>
      </c>
      <c r="D26" s="296">
        <v>0</v>
      </c>
      <c r="E26" s="296">
        <v>99</v>
      </c>
      <c r="F26" s="245">
        <v>1627</v>
      </c>
      <c r="G26" s="246">
        <v>60.848186846957596</v>
      </c>
    </row>
    <row r="27" spans="1:7" ht="24" customHeight="1" x14ac:dyDescent="0.2">
      <c r="A27" s="240" t="s">
        <v>355</v>
      </c>
      <c r="B27" s="243">
        <v>11</v>
      </c>
      <c r="C27" s="243">
        <v>2</v>
      </c>
      <c r="D27" s="295">
        <v>0</v>
      </c>
      <c r="E27" s="295">
        <v>13</v>
      </c>
      <c r="F27" s="243">
        <v>198</v>
      </c>
      <c r="G27" s="244">
        <v>65.656565656565661</v>
      </c>
    </row>
    <row r="28" spans="1:7" ht="24" customHeight="1" x14ac:dyDescent="0.2">
      <c r="A28" s="240" t="s">
        <v>128</v>
      </c>
      <c r="B28" s="245">
        <v>35</v>
      </c>
      <c r="C28" s="245">
        <v>18</v>
      </c>
      <c r="D28" s="296">
        <v>0</v>
      </c>
      <c r="E28" s="296">
        <v>53</v>
      </c>
      <c r="F28" s="245">
        <v>741</v>
      </c>
      <c r="G28" s="246">
        <v>71.524966261808359</v>
      </c>
    </row>
    <row r="29" spans="1:7" ht="24" customHeight="1" x14ac:dyDescent="0.2">
      <c r="A29" s="240" t="s">
        <v>129</v>
      </c>
      <c r="B29" s="243">
        <v>924</v>
      </c>
      <c r="C29" s="243">
        <v>590</v>
      </c>
      <c r="D29" s="295">
        <v>0</v>
      </c>
      <c r="E29" s="295">
        <v>1514</v>
      </c>
      <c r="F29" s="243">
        <v>52626</v>
      </c>
      <c r="G29" s="244">
        <v>28.769049519249041</v>
      </c>
    </row>
    <row r="30" spans="1:7" ht="24" customHeight="1" x14ac:dyDescent="0.2">
      <c r="A30" s="240" t="s">
        <v>130</v>
      </c>
      <c r="B30" s="245">
        <v>222</v>
      </c>
      <c r="C30" s="245">
        <v>64</v>
      </c>
      <c r="D30" s="296">
        <v>0</v>
      </c>
      <c r="E30" s="296">
        <v>286</v>
      </c>
      <c r="F30" s="245">
        <v>7399</v>
      </c>
      <c r="G30" s="246">
        <v>38.653872144884446</v>
      </c>
    </row>
    <row r="31" spans="1:7" ht="24" customHeight="1" x14ac:dyDescent="0.2">
      <c r="A31" s="240" t="s">
        <v>131</v>
      </c>
      <c r="B31" s="243">
        <v>4</v>
      </c>
      <c r="C31" s="243">
        <v>5</v>
      </c>
      <c r="D31" s="295">
        <v>0</v>
      </c>
      <c r="E31" s="295">
        <v>9</v>
      </c>
      <c r="F31" s="243">
        <v>205</v>
      </c>
      <c r="G31" s="244">
        <v>43.90243902439024</v>
      </c>
    </row>
    <row r="32" spans="1:7" ht="24" customHeight="1" x14ac:dyDescent="0.2">
      <c r="A32" s="240" t="s">
        <v>132</v>
      </c>
      <c r="B32" s="245">
        <v>27</v>
      </c>
      <c r="C32" s="245">
        <v>17</v>
      </c>
      <c r="D32" s="296">
        <v>0</v>
      </c>
      <c r="E32" s="296">
        <v>44</v>
      </c>
      <c r="F32" s="245">
        <v>525</v>
      </c>
      <c r="G32" s="246">
        <v>83.80952380952381</v>
      </c>
    </row>
    <row r="33" spans="1:7" ht="24" customHeight="1" x14ac:dyDescent="0.2">
      <c r="A33" s="240" t="s">
        <v>133</v>
      </c>
      <c r="B33" s="243">
        <v>255</v>
      </c>
      <c r="C33" s="243">
        <v>146</v>
      </c>
      <c r="D33" s="295">
        <v>0</v>
      </c>
      <c r="E33" s="295">
        <v>401</v>
      </c>
      <c r="F33" s="243">
        <v>10596</v>
      </c>
      <c r="G33" s="244">
        <v>37.844469611174027</v>
      </c>
    </row>
    <row r="34" spans="1:7" ht="24" customHeight="1" x14ac:dyDescent="0.2">
      <c r="A34" s="240" t="s">
        <v>374</v>
      </c>
      <c r="B34" s="245">
        <v>48</v>
      </c>
      <c r="C34" s="245">
        <v>23</v>
      </c>
      <c r="D34" s="296">
        <v>0</v>
      </c>
      <c r="E34" s="296">
        <v>71</v>
      </c>
      <c r="F34" s="245">
        <v>1875</v>
      </c>
      <c r="G34" s="246">
        <v>37.866666666666667</v>
      </c>
    </row>
    <row r="35" spans="1:7" ht="24" customHeight="1" x14ac:dyDescent="0.2">
      <c r="A35" s="240" t="s">
        <v>134</v>
      </c>
      <c r="B35" s="243">
        <v>77</v>
      </c>
      <c r="C35" s="243">
        <v>36</v>
      </c>
      <c r="D35" s="295">
        <v>0</v>
      </c>
      <c r="E35" s="295">
        <v>113</v>
      </c>
      <c r="F35" s="243">
        <v>2486</v>
      </c>
      <c r="G35" s="244">
        <v>45.454545454545453</v>
      </c>
    </row>
    <row r="36" spans="1:7" ht="24" customHeight="1" x14ac:dyDescent="0.2">
      <c r="A36" s="240" t="s">
        <v>135</v>
      </c>
      <c r="B36" s="245">
        <v>24</v>
      </c>
      <c r="C36" s="245">
        <v>11</v>
      </c>
      <c r="D36" s="296">
        <v>0</v>
      </c>
      <c r="E36" s="296">
        <v>35</v>
      </c>
      <c r="F36" s="245">
        <v>712</v>
      </c>
      <c r="G36" s="246">
        <v>49.157303370786522</v>
      </c>
    </row>
    <row r="37" spans="1:7" ht="24" customHeight="1" x14ac:dyDescent="0.2">
      <c r="A37" s="240" t="s">
        <v>136</v>
      </c>
      <c r="B37" s="243">
        <v>80</v>
      </c>
      <c r="C37" s="243">
        <v>37</v>
      </c>
      <c r="D37" s="295">
        <v>0</v>
      </c>
      <c r="E37" s="295">
        <v>117</v>
      </c>
      <c r="F37" s="243">
        <v>2613</v>
      </c>
      <c r="G37" s="244">
        <v>44.776119402985074</v>
      </c>
    </row>
    <row r="38" spans="1:7" ht="24" customHeight="1" x14ac:dyDescent="0.2">
      <c r="A38" s="240" t="s">
        <v>137</v>
      </c>
      <c r="B38" s="245">
        <v>150</v>
      </c>
      <c r="C38" s="245">
        <v>76</v>
      </c>
      <c r="D38" s="296">
        <v>0</v>
      </c>
      <c r="E38" s="296">
        <v>226</v>
      </c>
      <c r="F38" s="245">
        <v>3049</v>
      </c>
      <c r="G38" s="246">
        <v>74.12266316825189</v>
      </c>
    </row>
    <row r="39" spans="1:7" ht="24" customHeight="1" x14ac:dyDescent="0.2">
      <c r="A39" s="240" t="s">
        <v>138</v>
      </c>
      <c r="B39" s="243">
        <v>198</v>
      </c>
      <c r="C39" s="243">
        <v>84</v>
      </c>
      <c r="D39" s="295">
        <v>0</v>
      </c>
      <c r="E39" s="295">
        <v>282</v>
      </c>
      <c r="F39" s="243">
        <v>7226</v>
      </c>
      <c r="G39" s="244">
        <v>39.025740381954051</v>
      </c>
    </row>
    <row r="40" spans="1:7" ht="24" customHeight="1" x14ac:dyDescent="0.2">
      <c r="A40" s="240" t="s">
        <v>139</v>
      </c>
      <c r="B40" s="245">
        <v>182</v>
      </c>
      <c r="C40" s="245">
        <v>54</v>
      </c>
      <c r="D40" s="296">
        <v>0</v>
      </c>
      <c r="E40" s="296">
        <v>236</v>
      </c>
      <c r="F40" s="245">
        <v>6075</v>
      </c>
      <c r="G40" s="246">
        <v>38.847736625514408</v>
      </c>
    </row>
    <row r="41" spans="1:7" ht="24" customHeight="1" x14ac:dyDescent="0.2">
      <c r="A41" s="240" t="s">
        <v>140</v>
      </c>
      <c r="B41" s="243">
        <v>16</v>
      </c>
      <c r="C41" s="243">
        <v>4</v>
      </c>
      <c r="D41" s="295">
        <v>0</v>
      </c>
      <c r="E41" s="295">
        <v>20</v>
      </c>
      <c r="F41" s="243">
        <v>423</v>
      </c>
      <c r="G41" s="244">
        <v>47.281323877068559</v>
      </c>
    </row>
    <row r="42" spans="1:7" ht="24" customHeight="1" x14ac:dyDescent="0.2">
      <c r="A42" s="240" t="s">
        <v>141</v>
      </c>
      <c r="B42" s="245">
        <v>74</v>
      </c>
      <c r="C42" s="245">
        <v>25</v>
      </c>
      <c r="D42" s="296">
        <v>0</v>
      </c>
      <c r="E42" s="296">
        <v>99</v>
      </c>
      <c r="F42" s="245">
        <v>1905</v>
      </c>
      <c r="G42" s="246">
        <v>51.968503937007874</v>
      </c>
    </row>
    <row r="43" spans="1:7" ht="24" customHeight="1" x14ac:dyDescent="0.2">
      <c r="A43" s="240" t="s">
        <v>142</v>
      </c>
      <c r="B43" s="243">
        <v>137</v>
      </c>
      <c r="C43" s="243">
        <v>54</v>
      </c>
      <c r="D43" s="295">
        <v>0</v>
      </c>
      <c r="E43" s="295">
        <v>191</v>
      </c>
      <c r="F43" s="243">
        <v>3707</v>
      </c>
      <c r="G43" s="244">
        <v>51.52414351227408</v>
      </c>
    </row>
    <row r="44" spans="1:7" ht="24" customHeight="1" x14ac:dyDescent="0.2">
      <c r="A44" s="240" t="s">
        <v>143</v>
      </c>
      <c r="B44" s="245">
        <v>71</v>
      </c>
      <c r="C44" s="245">
        <v>49</v>
      </c>
      <c r="D44" s="296">
        <v>0</v>
      </c>
      <c r="E44" s="296">
        <v>120</v>
      </c>
      <c r="F44" s="245">
        <v>1980</v>
      </c>
      <c r="G44" s="246">
        <v>60.606060606060609</v>
      </c>
    </row>
    <row r="45" spans="1:7" ht="24" customHeight="1" x14ac:dyDescent="0.2">
      <c r="A45" s="240" t="s">
        <v>144</v>
      </c>
      <c r="B45" s="243">
        <v>213</v>
      </c>
      <c r="C45" s="243">
        <v>92</v>
      </c>
      <c r="D45" s="295">
        <v>0</v>
      </c>
      <c r="E45" s="295">
        <v>305</v>
      </c>
      <c r="F45" s="243">
        <v>6948</v>
      </c>
      <c r="G45" s="244">
        <v>43.89752446747265</v>
      </c>
    </row>
    <row r="46" spans="1:7" ht="24" customHeight="1" x14ac:dyDescent="0.2">
      <c r="A46" s="240" t="s">
        <v>145</v>
      </c>
      <c r="B46" s="245">
        <v>8</v>
      </c>
      <c r="C46" s="245">
        <v>3</v>
      </c>
      <c r="D46" s="296">
        <v>0</v>
      </c>
      <c r="E46" s="296">
        <v>11</v>
      </c>
      <c r="F46" s="245">
        <v>149</v>
      </c>
      <c r="G46" s="246">
        <v>73.825503355704697</v>
      </c>
    </row>
    <row r="47" spans="1:7" ht="24" customHeight="1" x14ac:dyDescent="0.2">
      <c r="A47" s="240" t="s">
        <v>148</v>
      </c>
      <c r="B47" s="243">
        <v>1080</v>
      </c>
      <c r="C47" s="243">
        <v>482</v>
      </c>
      <c r="D47" s="295">
        <v>0</v>
      </c>
      <c r="E47" s="295">
        <v>1562</v>
      </c>
      <c r="F47" s="243">
        <v>24087</v>
      </c>
      <c r="G47" s="244">
        <v>64.848258396645505</v>
      </c>
    </row>
    <row r="48" spans="1:7" ht="24" customHeight="1" x14ac:dyDescent="0.2">
      <c r="A48" s="240" t="s">
        <v>149</v>
      </c>
      <c r="B48" s="245">
        <v>160</v>
      </c>
      <c r="C48" s="245">
        <v>53</v>
      </c>
      <c r="D48" s="296">
        <v>0</v>
      </c>
      <c r="E48" s="296">
        <v>213</v>
      </c>
      <c r="F48" s="245">
        <v>7280</v>
      </c>
      <c r="G48" s="246">
        <v>29.258241758241759</v>
      </c>
    </row>
    <row r="49" spans="1:7" ht="24" customHeight="1" x14ac:dyDescent="0.2">
      <c r="A49" s="240" t="s">
        <v>153</v>
      </c>
      <c r="B49" s="243">
        <v>33</v>
      </c>
      <c r="C49" s="243">
        <v>30</v>
      </c>
      <c r="D49" s="295">
        <v>0</v>
      </c>
      <c r="E49" s="295">
        <v>63</v>
      </c>
      <c r="F49" s="243">
        <v>1685</v>
      </c>
      <c r="G49" s="244">
        <v>37.388724035608305</v>
      </c>
    </row>
    <row r="50" spans="1:7" ht="24" customHeight="1" x14ac:dyDescent="0.2">
      <c r="A50" s="240" t="s">
        <v>152</v>
      </c>
      <c r="B50" s="245">
        <v>348</v>
      </c>
      <c r="C50" s="245">
        <v>150</v>
      </c>
      <c r="D50" s="296">
        <v>0</v>
      </c>
      <c r="E50" s="296">
        <v>498</v>
      </c>
      <c r="F50" s="245">
        <v>7902</v>
      </c>
      <c r="G50" s="246">
        <v>63.022019741837504</v>
      </c>
    </row>
    <row r="51" spans="1:7" ht="24" customHeight="1" x14ac:dyDescent="0.2">
      <c r="A51" s="240" t="s">
        <v>155</v>
      </c>
      <c r="B51" s="243">
        <v>310</v>
      </c>
      <c r="C51" s="243">
        <v>114</v>
      </c>
      <c r="D51" s="295">
        <v>0</v>
      </c>
      <c r="E51" s="295">
        <v>424</v>
      </c>
      <c r="F51" s="243">
        <v>9124</v>
      </c>
      <c r="G51" s="244">
        <v>46.470846120122758</v>
      </c>
    </row>
    <row r="52" spans="1:7" ht="24" customHeight="1" x14ac:dyDescent="0.2">
      <c r="A52" s="240" t="s">
        <v>154</v>
      </c>
      <c r="B52" s="245">
        <v>1569</v>
      </c>
      <c r="C52" s="245">
        <v>850</v>
      </c>
      <c r="D52" s="296">
        <v>0</v>
      </c>
      <c r="E52" s="296">
        <v>2419</v>
      </c>
      <c r="F52" s="245">
        <v>49498</v>
      </c>
      <c r="G52" s="246">
        <v>48.8706614408663</v>
      </c>
    </row>
    <row r="53" spans="1:7" ht="24" customHeight="1" x14ac:dyDescent="0.2">
      <c r="A53" s="240" t="s">
        <v>150</v>
      </c>
      <c r="B53" s="243">
        <v>209</v>
      </c>
      <c r="C53" s="243">
        <v>83</v>
      </c>
      <c r="D53" s="295">
        <v>0</v>
      </c>
      <c r="E53" s="295">
        <v>292</v>
      </c>
      <c r="F53" s="243">
        <v>6781</v>
      </c>
      <c r="G53" s="244">
        <v>43.06149535466745</v>
      </c>
    </row>
    <row r="54" spans="1:7" ht="24" customHeight="1" x14ac:dyDescent="0.2">
      <c r="A54" s="240" t="s">
        <v>151</v>
      </c>
      <c r="B54" s="245">
        <v>2178</v>
      </c>
      <c r="C54" s="245">
        <v>996</v>
      </c>
      <c r="D54" s="296">
        <v>1</v>
      </c>
      <c r="E54" s="296">
        <v>3175</v>
      </c>
      <c r="F54" s="245">
        <v>63074</v>
      </c>
      <c r="G54" s="246">
        <v>50.337698576275486</v>
      </c>
    </row>
    <row r="55" spans="1:7" ht="24" customHeight="1" x14ac:dyDescent="0.2">
      <c r="A55" s="240" t="s">
        <v>156</v>
      </c>
      <c r="B55" s="243">
        <v>15</v>
      </c>
      <c r="C55" s="243">
        <v>10</v>
      </c>
      <c r="D55" s="295">
        <v>0</v>
      </c>
      <c r="E55" s="295">
        <v>25</v>
      </c>
      <c r="F55" s="243">
        <v>697</v>
      </c>
      <c r="G55" s="244">
        <v>35.868005738880917</v>
      </c>
    </row>
    <row r="56" spans="1:7" ht="24" customHeight="1" x14ac:dyDescent="0.2">
      <c r="A56" s="240" t="s">
        <v>157</v>
      </c>
      <c r="B56" s="245">
        <v>2724</v>
      </c>
      <c r="C56" s="245">
        <v>1750</v>
      </c>
      <c r="D56" s="296">
        <v>0</v>
      </c>
      <c r="E56" s="296">
        <v>4474</v>
      </c>
      <c r="F56" s="245">
        <v>81860</v>
      </c>
      <c r="G56" s="246">
        <v>54.654287808453461</v>
      </c>
    </row>
    <row r="57" spans="1:7" ht="24" customHeight="1" x14ac:dyDescent="0.2">
      <c r="A57" s="240" t="s">
        <v>158</v>
      </c>
      <c r="B57" s="243">
        <v>170</v>
      </c>
      <c r="C57" s="243">
        <v>65</v>
      </c>
      <c r="D57" s="295">
        <v>0</v>
      </c>
      <c r="E57" s="295">
        <v>235</v>
      </c>
      <c r="F57" s="243">
        <v>6310</v>
      </c>
      <c r="G57" s="244">
        <v>37.242472266244057</v>
      </c>
    </row>
    <row r="58" spans="1:7" ht="24" customHeight="1" x14ac:dyDescent="0.2">
      <c r="A58" s="240" t="s">
        <v>146</v>
      </c>
      <c r="B58" s="245">
        <v>75</v>
      </c>
      <c r="C58" s="245">
        <v>33</v>
      </c>
      <c r="D58" s="296">
        <v>0</v>
      </c>
      <c r="E58" s="296">
        <v>108</v>
      </c>
      <c r="F58" s="245">
        <v>2240</v>
      </c>
      <c r="G58" s="246">
        <v>48.214285714285715</v>
      </c>
    </row>
    <row r="59" spans="1:7" ht="24" customHeight="1" x14ac:dyDescent="0.2">
      <c r="A59" s="240" t="s">
        <v>147</v>
      </c>
      <c r="B59" s="243">
        <v>198</v>
      </c>
      <c r="C59" s="243">
        <v>99</v>
      </c>
      <c r="D59" s="295">
        <v>0</v>
      </c>
      <c r="E59" s="295">
        <v>297</v>
      </c>
      <c r="F59" s="243">
        <v>5239</v>
      </c>
      <c r="G59" s="244">
        <v>56.690208054972324</v>
      </c>
    </row>
    <row r="60" spans="1:7" ht="24" customHeight="1" x14ac:dyDescent="0.2">
      <c r="A60" s="240" t="s">
        <v>159</v>
      </c>
      <c r="B60" s="245">
        <v>245</v>
      </c>
      <c r="C60" s="245">
        <v>80</v>
      </c>
      <c r="D60" s="296">
        <v>0</v>
      </c>
      <c r="E60" s="296">
        <v>325</v>
      </c>
      <c r="F60" s="245">
        <v>10061</v>
      </c>
      <c r="G60" s="246">
        <v>32.302951992843653</v>
      </c>
    </row>
    <row r="61" spans="1:7" ht="24" customHeight="1" x14ac:dyDescent="0.2">
      <c r="A61" s="240" t="s">
        <v>160</v>
      </c>
      <c r="B61" s="243">
        <v>456</v>
      </c>
      <c r="C61" s="243">
        <v>285</v>
      </c>
      <c r="D61" s="295">
        <v>1</v>
      </c>
      <c r="E61" s="295">
        <v>742</v>
      </c>
      <c r="F61" s="243">
        <v>15842</v>
      </c>
      <c r="G61" s="244">
        <v>46.837520515086482</v>
      </c>
    </row>
    <row r="62" spans="1:7" ht="24" customHeight="1" x14ac:dyDescent="0.2">
      <c r="A62" s="240" t="s">
        <v>310</v>
      </c>
      <c r="B62" s="245">
        <v>156</v>
      </c>
      <c r="C62" s="245">
        <v>26</v>
      </c>
      <c r="D62" s="296">
        <v>0</v>
      </c>
      <c r="E62" s="296">
        <v>182</v>
      </c>
      <c r="F62" s="245">
        <v>1236</v>
      </c>
      <c r="G62" s="246">
        <v>147.24919093851133</v>
      </c>
    </row>
    <row r="63" spans="1:7" ht="24" customHeight="1" x14ac:dyDescent="0.2">
      <c r="A63" s="240" t="s">
        <v>375</v>
      </c>
      <c r="B63" s="243">
        <v>39</v>
      </c>
      <c r="C63" s="243">
        <v>19</v>
      </c>
      <c r="D63" s="295">
        <v>0</v>
      </c>
      <c r="E63" s="295">
        <v>58</v>
      </c>
      <c r="F63" s="243">
        <v>1554</v>
      </c>
      <c r="G63" s="244">
        <v>37.323037323037326</v>
      </c>
    </row>
    <row r="64" spans="1:7" ht="24" customHeight="1" x14ac:dyDescent="0.2">
      <c r="A64" s="240" t="s">
        <v>161</v>
      </c>
      <c r="B64" s="245">
        <v>78</v>
      </c>
      <c r="C64" s="245">
        <v>32</v>
      </c>
      <c r="D64" s="296">
        <v>0</v>
      </c>
      <c r="E64" s="296">
        <v>110</v>
      </c>
      <c r="F64" s="245">
        <v>2181</v>
      </c>
      <c r="G64" s="246">
        <v>50.435580009170103</v>
      </c>
    </row>
    <row r="65" spans="1:7" ht="24" customHeight="1" x14ac:dyDescent="0.2">
      <c r="A65" s="240" t="s">
        <v>162</v>
      </c>
      <c r="B65" s="243">
        <v>8616</v>
      </c>
      <c r="C65" s="243">
        <v>3062</v>
      </c>
      <c r="D65" s="295">
        <v>1</v>
      </c>
      <c r="E65" s="295">
        <v>11679</v>
      </c>
      <c r="F65" s="243">
        <v>193586</v>
      </c>
      <c r="G65" s="244">
        <v>60.329775913547472</v>
      </c>
    </row>
    <row r="66" spans="1:7" ht="24" customHeight="1" x14ac:dyDescent="0.2">
      <c r="A66" s="240" t="s">
        <v>163</v>
      </c>
      <c r="B66" s="245">
        <v>204</v>
      </c>
      <c r="C66" s="245">
        <v>89</v>
      </c>
      <c r="D66" s="296">
        <v>0</v>
      </c>
      <c r="E66" s="296">
        <v>293</v>
      </c>
      <c r="F66" s="245">
        <v>6541</v>
      </c>
      <c r="G66" s="246">
        <v>44.794373948937469</v>
      </c>
    </row>
    <row r="67" spans="1:7" ht="24" customHeight="1" x14ac:dyDescent="0.2">
      <c r="A67" s="240" t="s">
        <v>164</v>
      </c>
      <c r="B67" s="243">
        <v>103</v>
      </c>
      <c r="C67" s="243">
        <v>46</v>
      </c>
      <c r="D67" s="295">
        <v>0</v>
      </c>
      <c r="E67" s="295">
        <v>149</v>
      </c>
      <c r="F67" s="243">
        <v>1985</v>
      </c>
      <c r="G67" s="244">
        <v>75.062972292191432</v>
      </c>
    </row>
    <row r="68" spans="1:7" ht="24" customHeight="1" x14ac:dyDescent="0.2">
      <c r="A68" s="240" t="s">
        <v>165</v>
      </c>
      <c r="B68" s="245">
        <v>1070</v>
      </c>
      <c r="C68" s="245">
        <v>498</v>
      </c>
      <c r="D68" s="296">
        <v>0</v>
      </c>
      <c r="E68" s="296">
        <v>1568</v>
      </c>
      <c r="F68" s="245">
        <v>33379</v>
      </c>
      <c r="G68" s="246">
        <v>46.97564336858504</v>
      </c>
    </row>
    <row r="69" spans="1:7" ht="24" customHeight="1" x14ac:dyDescent="0.2">
      <c r="A69" s="240" t="s">
        <v>166</v>
      </c>
      <c r="B69" s="243">
        <v>13</v>
      </c>
      <c r="C69" s="243">
        <v>7</v>
      </c>
      <c r="D69" s="295">
        <v>0</v>
      </c>
      <c r="E69" s="295">
        <v>20</v>
      </c>
      <c r="F69" s="243">
        <v>348</v>
      </c>
      <c r="G69" s="244">
        <v>57.47126436781609</v>
      </c>
    </row>
    <row r="70" spans="1:7" ht="24" customHeight="1" x14ac:dyDescent="0.2">
      <c r="A70" s="240" t="s">
        <v>356</v>
      </c>
      <c r="B70" s="245">
        <v>12</v>
      </c>
      <c r="C70" s="245">
        <v>5</v>
      </c>
      <c r="D70" s="296">
        <v>0</v>
      </c>
      <c r="E70" s="296">
        <v>17</v>
      </c>
      <c r="F70" s="245">
        <v>318</v>
      </c>
      <c r="G70" s="246">
        <v>53.459119496855351</v>
      </c>
    </row>
    <row r="71" spans="1:7" ht="24" customHeight="1" x14ac:dyDescent="0.2">
      <c r="A71" s="240" t="s">
        <v>167</v>
      </c>
      <c r="B71" s="243">
        <v>9</v>
      </c>
      <c r="C71" s="243">
        <v>4</v>
      </c>
      <c r="D71" s="295">
        <v>0</v>
      </c>
      <c r="E71" s="295">
        <v>13</v>
      </c>
      <c r="F71" s="243">
        <v>188</v>
      </c>
      <c r="G71" s="244">
        <v>69.148936170212764</v>
      </c>
    </row>
    <row r="72" spans="1:7" ht="24" customHeight="1" x14ac:dyDescent="0.2">
      <c r="A72" s="240" t="s">
        <v>168</v>
      </c>
      <c r="B72" s="245">
        <v>5422</v>
      </c>
      <c r="C72" s="245">
        <v>3765</v>
      </c>
      <c r="D72" s="296">
        <v>1</v>
      </c>
      <c r="E72" s="296">
        <v>9188</v>
      </c>
      <c r="F72" s="245">
        <v>180747</v>
      </c>
      <c r="G72" s="246">
        <v>50.833485479703675</v>
      </c>
    </row>
    <row r="73" spans="1:7" ht="24" customHeight="1" x14ac:dyDescent="0.2">
      <c r="A73" s="240" t="s">
        <v>169</v>
      </c>
      <c r="B73" s="243">
        <v>276</v>
      </c>
      <c r="C73" s="243">
        <v>136</v>
      </c>
      <c r="D73" s="295">
        <v>0</v>
      </c>
      <c r="E73" s="295">
        <v>412</v>
      </c>
      <c r="F73" s="243">
        <v>10178</v>
      </c>
      <c r="G73" s="244">
        <v>40.479465513853413</v>
      </c>
    </row>
    <row r="74" spans="1:7" ht="24" customHeight="1" x14ac:dyDescent="0.2">
      <c r="A74" s="240" t="s">
        <v>170</v>
      </c>
      <c r="B74" s="245">
        <v>177</v>
      </c>
      <c r="C74" s="245">
        <v>58</v>
      </c>
      <c r="D74" s="296">
        <v>0</v>
      </c>
      <c r="E74" s="296">
        <v>235</v>
      </c>
      <c r="F74" s="245">
        <v>6119</v>
      </c>
      <c r="G74" s="246">
        <v>38.404968132047721</v>
      </c>
    </row>
    <row r="75" spans="1:7" ht="24" customHeight="1" x14ac:dyDescent="0.2">
      <c r="A75" s="240" t="s">
        <v>171</v>
      </c>
      <c r="B75" s="243">
        <v>575</v>
      </c>
      <c r="C75" s="243">
        <v>381</v>
      </c>
      <c r="D75" s="295">
        <v>0</v>
      </c>
      <c r="E75" s="295">
        <v>956</v>
      </c>
      <c r="F75" s="243">
        <v>15785</v>
      </c>
      <c r="G75" s="244">
        <v>60.563826417484961</v>
      </c>
    </row>
    <row r="76" spans="1:7" ht="24" customHeight="1" x14ac:dyDescent="0.2">
      <c r="A76" s="240" t="s">
        <v>172</v>
      </c>
      <c r="B76" s="459">
        <v>0</v>
      </c>
      <c r="C76" s="245">
        <v>1</v>
      </c>
      <c r="D76" s="296">
        <v>0</v>
      </c>
      <c r="E76" s="296">
        <v>1</v>
      </c>
      <c r="F76" s="245">
        <v>48</v>
      </c>
      <c r="G76" s="246">
        <v>20.833333333333332</v>
      </c>
    </row>
    <row r="77" spans="1:7" ht="24" customHeight="1" x14ac:dyDescent="0.2">
      <c r="A77" s="240" t="s">
        <v>357</v>
      </c>
      <c r="B77" s="243">
        <v>5</v>
      </c>
      <c r="C77" s="243">
        <v>2</v>
      </c>
      <c r="D77" s="295">
        <v>0</v>
      </c>
      <c r="E77" s="295">
        <v>7</v>
      </c>
      <c r="F77" s="243">
        <v>148</v>
      </c>
      <c r="G77" s="244">
        <v>47.297297297297298</v>
      </c>
    </row>
    <row r="78" spans="1:7" ht="24" customHeight="1" x14ac:dyDescent="0.2">
      <c r="A78" s="240" t="s">
        <v>173</v>
      </c>
      <c r="B78" s="245">
        <v>2</v>
      </c>
      <c r="C78" s="245">
        <v>2</v>
      </c>
      <c r="D78" s="296">
        <v>0</v>
      </c>
      <c r="E78" s="296">
        <v>4</v>
      </c>
      <c r="F78" s="245">
        <v>89</v>
      </c>
      <c r="G78" s="246">
        <v>44.943820224719097</v>
      </c>
    </row>
    <row r="79" spans="1:7" ht="24" customHeight="1" x14ac:dyDescent="0.2">
      <c r="A79" s="240" t="s">
        <v>174</v>
      </c>
      <c r="B79" s="243">
        <v>202</v>
      </c>
      <c r="C79" s="243">
        <v>121</v>
      </c>
      <c r="D79" s="295">
        <v>0</v>
      </c>
      <c r="E79" s="295">
        <v>323</v>
      </c>
      <c r="F79" s="243">
        <v>8222</v>
      </c>
      <c r="G79" s="244">
        <v>39.284845536365843</v>
      </c>
    </row>
    <row r="80" spans="1:7" ht="24" customHeight="1" x14ac:dyDescent="0.2">
      <c r="A80" s="240" t="s">
        <v>175</v>
      </c>
      <c r="B80" s="245">
        <v>802</v>
      </c>
      <c r="C80" s="245">
        <v>247</v>
      </c>
      <c r="D80" s="296">
        <v>0</v>
      </c>
      <c r="E80" s="296">
        <v>1049</v>
      </c>
      <c r="F80" s="245">
        <v>19587</v>
      </c>
      <c r="G80" s="246">
        <v>53.55592995354062</v>
      </c>
    </row>
    <row r="81" spans="1:7" ht="24" customHeight="1" x14ac:dyDescent="0.2">
      <c r="A81" s="240" t="s">
        <v>176</v>
      </c>
      <c r="B81" s="243">
        <v>6260</v>
      </c>
      <c r="C81" s="243">
        <v>4886</v>
      </c>
      <c r="D81" s="295">
        <v>1</v>
      </c>
      <c r="E81" s="295">
        <v>11147</v>
      </c>
      <c r="F81" s="243">
        <v>188425</v>
      </c>
      <c r="G81" s="244">
        <v>59.158816505240807</v>
      </c>
    </row>
    <row r="82" spans="1:7" ht="24" customHeight="1" x14ac:dyDescent="0.2">
      <c r="A82" s="240" t="s">
        <v>177</v>
      </c>
      <c r="B82" s="245">
        <v>227</v>
      </c>
      <c r="C82" s="245">
        <v>53</v>
      </c>
      <c r="D82" s="296">
        <v>0</v>
      </c>
      <c r="E82" s="296">
        <v>280</v>
      </c>
      <c r="F82" s="245">
        <v>8673</v>
      </c>
      <c r="G82" s="246">
        <v>32.284100080710246</v>
      </c>
    </row>
    <row r="83" spans="1:7" ht="24" customHeight="1" x14ac:dyDescent="0.2">
      <c r="A83" s="240" t="s">
        <v>178</v>
      </c>
      <c r="B83" s="243">
        <v>19</v>
      </c>
      <c r="C83" s="243">
        <v>14</v>
      </c>
      <c r="D83" s="295">
        <v>0</v>
      </c>
      <c r="E83" s="295">
        <v>33</v>
      </c>
      <c r="F83" s="243">
        <v>559</v>
      </c>
      <c r="G83" s="244">
        <v>59.033989266547401</v>
      </c>
    </row>
    <row r="84" spans="1:7" ht="24" customHeight="1" x14ac:dyDescent="0.2">
      <c r="A84" s="240" t="s">
        <v>179</v>
      </c>
      <c r="B84" s="245">
        <v>3</v>
      </c>
      <c r="C84" s="245">
        <v>5</v>
      </c>
      <c r="D84" s="296">
        <v>0</v>
      </c>
      <c r="E84" s="296">
        <v>8</v>
      </c>
      <c r="F84" s="245">
        <v>47</v>
      </c>
      <c r="G84" s="246">
        <v>170.21276595744681</v>
      </c>
    </row>
    <row r="85" spans="1:7" ht="24" customHeight="1" x14ac:dyDescent="0.2">
      <c r="A85" s="240" t="s">
        <v>180</v>
      </c>
      <c r="B85" s="243">
        <v>109507</v>
      </c>
      <c r="C85" s="243">
        <v>91078</v>
      </c>
      <c r="D85" s="295">
        <v>19</v>
      </c>
      <c r="E85" s="295">
        <v>200604</v>
      </c>
      <c r="F85" s="243">
        <v>3223334</v>
      </c>
      <c r="G85" s="244">
        <v>62.234940592566581</v>
      </c>
    </row>
    <row r="86" spans="1:7" ht="24" customHeight="1" x14ac:dyDescent="0.2">
      <c r="A86" s="240" t="s">
        <v>181</v>
      </c>
      <c r="B86" s="245">
        <v>1517</v>
      </c>
      <c r="C86" s="245">
        <v>1131</v>
      </c>
      <c r="D86" s="296">
        <v>0</v>
      </c>
      <c r="E86" s="296">
        <v>2648</v>
      </c>
      <c r="F86" s="245">
        <v>71785</v>
      </c>
      <c r="G86" s="246">
        <v>36.887929233126698</v>
      </c>
    </row>
    <row r="87" spans="1:7" ht="24" customHeight="1" x14ac:dyDescent="0.2">
      <c r="A87" s="240" t="s">
        <v>182</v>
      </c>
      <c r="B87" s="243">
        <v>226</v>
      </c>
      <c r="C87" s="243">
        <v>88</v>
      </c>
      <c r="D87" s="295">
        <v>0</v>
      </c>
      <c r="E87" s="295">
        <v>314</v>
      </c>
      <c r="F87" s="243">
        <v>8597</v>
      </c>
      <c r="G87" s="244">
        <v>36.524368965918349</v>
      </c>
    </row>
    <row r="88" spans="1:7" ht="24" customHeight="1" x14ac:dyDescent="0.2">
      <c r="A88" s="240" t="s">
        <v>183</v>
      </c>
      <c r="B88" s="245">
        <v>445</v>
      </c>
      <c r="C88" s="245">
        <v>145</v>
      </c>
      <c r="D88" s="296">
        <v>0</v>
      </c>
      <c r="E88" s="296">
        <v>590</v>
      </c>
      <c r="F88" s="245">
        <v>13959</v>
      </c>
      <c r="G88" s="246">
        <v>42.266638011318868</v>
      </c>
    </row>
    <row r="89" spans="1:7" ht="24" customHeight="1" x14ac:dyDescent="0.2">
      <c r="A89" s="240" t="s">
        <v>184</v>
      </c>
      <c r="B89" s="243">
        <v>842</v>
      </c>
      <c r="C89" s="243">
        <v>311</v>
      </c>
      <c r="D89" s="295">
        <v>0</v>
      </c>
      <c r="E89" s="295">
        <v>1153</v>
      </c>
      <c r="F89" s="243">
        <v>23241</v>
      </c>
      <c r="G89" s="244">
        <v>49.610601953444345</v>
      </c>
    </row>
    <row r="90" spans="1:7" ht="24" customHeight="1" x14ac:dyDescent="0.2">
      <c r="A90" s="240" t="s">
        <v>358</v>
      </c>
      <c r="B90" s="245">
        <v>179</v>
      </c>
      <c r="C90" s="245">
        <v>77</v>
      </c>
      <c r="D90" s="296">
        <v>0</v>
      </c>
      <c r="E90" s="296">
        <v>256</v>
      </c>
      <c r="F90" s="245">
        <v>5897</v>
      </c>
      <c r="G90" s="246">
        <v>43.411904358148213</v>
      </c>
    </row>
    <row r="91" spans="1:7" ht="24" customHeight="1" x14ac:dyDescent="0.2">
      <c r="A91" s="240" t="s">
        <v>185</v>
      </c>
      <c r="B91" s="243">
        <v>296</v>
      </c>
      <c r="C91" s="243">
        <v>81</v>
      </c>
      <c r="D91" s="295">
        <v>0</v>
      </c>
      <c r="E91" s="295">
        <v>377</v>
      </c>
      <c r="F91" s="243">
        <v>8666</v>
      </c>
      <c r="G91" s="244">
        <v>43.503346411262406</v>
      </c>
    </row>
    <row r="92" spans="1:7" ht="24" customHeight="1" x14ac:dyDescent="0.2">
      <c r="A92" s="240" t="s">
        <v>186</v>
      </c>
      <c r="B92" s="245">
        <v>157</v>
      </c>
      <c r="C92" s="245">
        <v>85</v>
      </c>
      <c r="D92" s="296">
        <v>0</v>
      </c>
      <c r="E92" s="296">
        <v>242</v>
      </c>
      <c r="F92" s="245">
        <v>4328</v>
      </c>
      <c r="G92" s="246">
        <v>55.914972273567464</v>
      </c>
    </row>
    <row r="93" spans="1:7" ht="24" customHeight="1" x14ac:dyDescent="0.2">
      <c r="A93" s="240" t="s">
        <v>187</v>
      </c>
      <c r="B93" s="243">
        <v>20</v>
      </c>
      <c r="C93" s="243">
        <v>5</v>
      </c>
      <c r="D93" s="295">
        <v>0</v>
      </c>
      <c r="E93" s="295">
        <v>25</v>
      </c>
      <c r="F93" s="243">
        <v>363</v>
      </c>
      <c r="G93" s="244">
        <v>68.870523415977956</v>
      </c>
    </row>
    <row r="94" spans="1:7" ht="24" customHeight="1" x14ac:dyDescent="0.2">
      <c r="A94" s="240" t="s">
        <v>188</v>
      </c>
      <c r="B94" s="245">
        <v>158</v>
      </c>
      <c r="C94" s="245">
        <v>68</v>
      </c>
      <c r="D94" s="296">
        <v>0</v>
      </c>
      <c r="E94" s="296">
        <v>226</v>
      </c>
      <c r="F94" s="245">
        <v>5021</v>
      </c>
      <c r="G94" s="246">
        <v>45.010953993228441</v>
      </c>
    </row>
    <row r="95" spans="1:7" ht="24" customHeight="1" x14ac:dyDescent="0.2">
      <c r="A95" s="240" t="s">
        <v>189</v>
      </c>
      <c r="B95" s="243">
        <v>320</v>
      </c>
      <c r="C95" s="243">
        <v>156</v>
      </c>
      <c r="D95" s="295">
        <v>0</v>
      </c>
      <c r="E95" s="295">
        <v>476</v>
      </c>
      <c r="F95" s="243">
        <v>12697</v>
      </c>
      <c r="G95" s="244">
        <v>37.489170670237066</v>
      </c>
    </row>
    <row r="96" spans="1:7" ht="24" customHeight="1" x14ac:dyDescent="0.2">
      <c r="A96" s="240" t="s">
        <v>190</v>
      </c>
      <c r="B96" s="245">
        <v>307</v>
      </c>
      <c r="C96" s="245">
        <v>131</v>
      </c>
      <c r="D96" s="296">
        <v>0</v>
      </c>
      <c r="E96" s="296">
        <v>438</v>
      </c>
      <c r="F96" s="245">
        <v>7553</v>
      </c>
      <c r="G96" s="246">
        <v>57.990202568515819</v>
      </c>
    </row>
    <row r="97" spans="1:7" ht="24" customHeight="1" x14ac:dyDescent="0.2">
      <c r="A97" s="240" t="s">
        <v>191</v>
      </c>
      <c r="B97" s="243">
        <v>7826</v>
      </c>
      <c r="C97" s="243">
        <v>5110</v>
      </c>
      <c r="D97" s="295">
        <v>0</v>
      </c>
      <c r="E97" s="295">
        <v>12936</v>
      </c>
      <c r="F97" s="243">
        <v>207095</v>
      </c>
      <c r="G97" s="244">
        <v>62.464086530336317</v>
      </c>
    </row>
    <row r="98" spans="1:7" ht="24" customHeight="1" x14ac:dyDescent="0.2">
      <c r="A98" s="240" t="s">
        <v>311</v>
      </c>
      <c r="B98" s="245">
        <v>102</v>
      </c>
      <c r="C98" s="245">
        <v>61</v>
      </c>
      <c r="D98" s="296">
        <v>0</v>
      </c>
      <c r="E98" s="296">
        <v>163</v>
      </c>
      <c r="F98" s="245">
        <v>2911</v>
      </c>
      <c r="G98" s="246">
        <v>55.9945036070079</v>
      </c>
    </row>
    <row r="99" spans="1:7" ht="24" customHeight="1" x14ac:dyDescent="0.2">
      <c r="A99" s="240" t="s">
        <v>192</v>
      </c>
      <c r="B99" s="243">
        <v>62</v>
      </c>
      <c r="C99" s="243">
        <v>18</v>
      </c>
      <c r="D99" s="295">
        <v>1</v>
      </c>
      <c r="E99" s="295">
        <v>81</v>
      </c>
      <c r="F99" s="243">
        <v>1397</v>
      </c>
      <c r="G99" s="244">
        <v>57.98138869005011</v>
      </c>
    </row>
    <row r="100" spans="1:7" ht="24" customHeight="1" x14ac:dyDescent="0.2">
      <c r="A100" s="240" t="s">
        <v>193</v>
      </c>
      <c r="B100" s="245">
        <v>80</v>
      </c>
      <c r="C100" s="245">
        <v>32</v>
      </c>
      <c r="D100" s="296">
        <v>0</v>
      </c>
      <c r="E100" s="296">
        <v>112</v>
      </c>
      <c r="F100" s="245">
        <v>2601</v>
      </c>
      <c r="G100" s="246">
        <v>43.060361399461748</v>
      </c>
    </row>
    <row r="101" spans="1:7" ht="24" customHeight="1" x14ac:dyDescent="0.2">
      <c r="A101" s="240" t="s">
        <v>194</v>
      </c>
      <c r="B101" s="243">
        <v>1038</v>
      </c>
      <c r="C101" s="243">
        <v>352</v>
      </c>
      <c r="D101" s="295">
        <v>0</v>
      </c>
      <c r="E101" s="295">
        <v>1390</v>
      </c>
      <c r="F101" s="243">
        <v>28305</v>
      </c>
      <c r="G101" s="244">
        <v>49.107931460872642</v>
      </c>
    </row>
    <row r="102" spans="1:7" ht="24" customHeight="1" x14ac:dyDescent="0.2">
      <c r="A102" s="240" t="s">
        <v>195</v>
      </c>
      <c r="B102" s="245">
        <v>6</v>
      </c>
      <c r="C102" s="245">
        <v>1</v>
      </c>
      <c r="D102" s="296">
        <v>0</v>
      </c>
      <c r="E102" s="296">
        <v>7</v>
      </c>
      <c r="F102" s="245">
        <v>122</v>
      </c>
      <c r="G102" s="246">
        <v>57.377049180327873</v>
      </c>
    </row>
    <row r="103" spans="1:7" ht="24" customHeight="1" x14ac:dyDescent="0.2">
      <c r="A103" s="240" t="s">
        <v>196</v>
      </c>
      <c r="B103" s="243">
        <v>103</v>
      </c>
      <c r="C103" s="247">
        <v>41</v>
      </c>
      <c r="D103" s="295">
        <v>0</v>
      </c>
      <c r="E103" s="295">
        <v>144</v>
      </c>
      <c r="F103" s="243">
        <v>2819</v>
      </c>
      <c r="G103" s="244">
        <v>51.081943951755946</v>
      </c>
    </row>
    <row r="104" spans="1:7" ht="24" customHeight="1" x14ac:dyDescent="0.2">
      <c r="A104" s="240" t="s">
        <v>376</v>
      </c>
      <c r="B104" s="245">
        <v>196</v>
      </c>
      <c r="C104" s="245">
        <v>86</v>
      </c>
      <c r="D104" s="296">
        <v>0</v>
      </c>
      <c r="E104" s="296">
        <v>282</v>
      </c>
      <c r="F104" s="245">
        <v>6154</v>
      </c>
      <c r="G104" s="246">
        <v>45.823854403639913</v>
      </c>
    </row>
    <row r="105" spans="1:7" ht="24" customHeight="1" x14ac:dyDescent="0.2">
      <c r="A105" s="240" t="s">
        <v>197</v>
      </c>
      <c r="B105" s="243">
        <v>7</v>
      </c>
      <c r="C105" s="243">
        <v>0</v>
      </c>
      <c r="D105" s="295">
        <v>0</v>
      </c>
      <c r="E105" s="295">
        <v>7</v>
      </c>
      <c r="F105" s="243">
        <v>346</v>
      </c>
      <c r="G105" s="244">
        <v>20.23121387283237</v>
      </c>
    </row>
    <row r="106" spans="1:7" ht="24" customHeight="1" x14ac:dyDescent="0.2">
      <c r="A106" s="240" t="s">
        <v>198</v>
      </c>
      <c r="B106" s="245">
        <v>43</v>
      </c>
      <c r="C106" s="245">
        <v>25</v>
      </c>
      <c r="D106" s="296">
        <v>0</v>
      </c>
      <c r="E106" s="296">
        <v>68</v>
      </c>
      <c r="F106" s="245">
        <v>1202</v>
      </c>
      <c r="G106" s="246">
        <v>56.572379367720465</v>
      </c>
    </row>
    <row r="107" spans="1:7" ht="24" customHeight="1" x14ac:dyDescent="0.2">
      <c r="A107" s="240" t="s">
        <v>359</v>
      </c>
      <c r="B107" s="243">
        <v>515</v>
      </c>
      <c r="C107" s="243">
        <v>264</v>
      </c>
      <c r="D107" s="295">
        <v>0</v>
      </c>
      <c r="E107" s="295">
        <v>779</v>
      </c>
      <c r="F107" s="243">
        <v>24521</v>
      </c>
      <c r="G107" s="244">
        <v>31.768688063292686</v>
      </c>
    </row>
    <row r="108" spans="1:7" ht="24" customHeight="1" x14ac:dyDescent="0.2">
      <c r="A108" s="240" t="s">
        <v>199</v>
      </c>
      <c r="B108" s="245">
        <v>4557</v>
      </c>
      <c r="C108" s="245">
        <v>1790</v>
      </c>
      <c r="D108" s="296">
        <v>0</v>
      </c>
      <c r="E108" s="296">
        <v>6347</v>
      </c>
      <c r="F108" s="245">
        <v>128256</v>
      </c>
      <c r="G108" s="246">
        <v>49.486963572854293</v>
      </c>
    </row>
    <row r="109" spans="1:7" ht="24" customHeight="1" x14ac:dyDescent="0.2">
      <c r="A109" s="240" t="s">
        <v>200</v>
      </c>
      <c r="B109" s="243">
        <v>10</v>
      </c>
      <c r="C109" s="243">
        <v>11</v>
      </c>
      <c r="D109" s="295">
        <v>0</v>
      </c>
      <c r="E109" s="295">
        <v>21</v>
      </c>
      <c r="F109" s="243">
        <v>523</v>
      </c>
      <c r="G109" s="244">
        <v>40.152963671128106</v>
      </c>
    </row>
    <row r="110" spans="1:7" ht="24" customHeight="1" x14ac:dyDescent="0.2">
      <c r="A110" s="240" t="s">
        <v>201</v>
      </c>
      <c r="B110" s="245">
        <v>191</v>
      </c>
      <c r="C110" s="245">
        <v>62</v>
      </c>
      <c r="D110" s="296">
        <v>0</v>
      </c>
      <c r="E110" s="296">
        <v>253</v>
      </c>
      <c r="F110" s="245">
        <v>5746</v>
      </c>
      <c r="G110" s="246">
        <v>44.030630003480681</v>
      </c>
    </row>
    <row r="111" spans="1:7" ht="24" customHeight="1" x14ac:dyDescent="0.2">
      <c r="A111" s="240" t="s">
        <v>202</v>
      </c>
      <c r="B111" s="243">
        <v>106</v>
      </c>
      <c r="C111" s="243">
        <v>57</v>
      </c>
      <c r="D111" s="295">
        <v>0</v>
      </c>
      <c r="E111" s="295">
        <v>163</v>
      </c>
      <c r="F111" s="243">
        <v>2475</v>
      </c>
      <c r="G111" s="244">
        <v>65.858585858585855</v>
      </c>
    </row>
    <row r="112" spans="1:7" ht="24" customHeight="1" x14ac:dyDescent="0.2">
      <c r="A112" s="240" t="s">
        <v>203</v>
      </c>
      <c r="B112" s="245">
        <v>101</v>
      </c>
      <c r="C112" s="245">
        <v>53</v>
      </c>
      <c r="D112" s="296">
        <v>0</v>
      </c>
      <c r="E112" s="296">
        <v>154</v>
      </c>
      <c r="F112" s="245">
        <v>2831</v>
      </c>
      <c r="G112" s="246">
        <v>54.397739314729776</v>
      </c>
    </row>
    <row r="113" spans="1:7" ht="24" customHeight="1" x14ac:dyDescent="0.2">
      <c r="A113" s="240" t="s">
        <v>204</v>
      </c>
      <c r="B113" s="243">
        <v>23</v>
      </c>
      <c r="C113" s="243">
        <v>21</v>
      </c>
      <c r="D113" s="295">
        <v>0</v>
      </c>
      <c r="E113" s="295">
        <v>44</v>
      </c>
      <c r="F113" s="243">
        <v>821</v>
      </c>
      <c r="G113" s="244">
        <v>53.593179049939096</v>
      </c>
    </row>
    <row r="114" spans="1:7" ht="24" customHeight="1" x14ac:dyDescent="0.2">
      <c r="A114" s="240" t="s">
        <v>205</v>
      </c>
      <c r="B114" s="245">
        <v>4</v>
      </c>
      <c r="C114" s="245">
        <v>2</v>
      </c>
      <c r="D114" s="296">
        <v>0</v>
      </c>
      <c r="E114" s="296">
        <v>6</v>
      </c>
      <c r="F114" s="245">
        <v>187</v>
      </c>
      <c r="G114" s="246">
        <v>32.085561497326204</v>
      </c>
    </row>
    <row r="115" spans="1:7" ht="24" customHeight="1" x14ac:dyDescent="0.2">
      <c r="A115" s="240" t="s">
        <v>206</v>
      </c>
      <c r="B115" s="460">
        <v>1452</v>
      </c>
      <c r="C115" s="247">
        <v>596</v>
      </c>
      <c r="D115" s="295">
        <v>0</v>
      </c>
      <c r="E115" s="295">
        <v>2048</v>
      </c>
      <c r="F115" s="243">
        <v>51541</v>
      </c>
      <c r="G115" s="244">
        <v>39.735356318270888</v>
      </c>
    </row>
    <row r="116" spans="1:7" ht="24" customHeight="1" x14ac:dyDescent="0.2">
      <c r="A116" s="240" t="s">
        <v>360</v>
      </c>
      <c r="B116" s="459">
        <v>7</v>
      </c>
      <c r="C116" s="245">
        <v>5</v>
      </c>
      <c r="D116" s="296">
        <v>0</v>
      </c>
      <c r="E116" s="296">
        <v>12</v>
      </c>
      <c r="F116" s="245">
        <v>171</v>
      </c>
      <c r="G116" s="246">
        <v>70.175438596491219</v>
      </c>
    </row>
    <row r="117" spans="1:7" ht="24" customHeight="1" x14ac:dyDescent="0.2">
      <c r="A117" s="240" t="s">
        <v>207</v>
      </c>
      <c r="B117" s="460">
        <v>1920</v>
      </c>
      <c r="C117" s="247">
        <v>1467</v>
      </c>
      <c r="D117" s="295">
        <v>0</v>
      </c>
      <c r="E117" s="295">
        <v>3387</v>
      </c>
      <c r="F117" s="243">
        <v>86172</v>
      </c>
      <c r="G117" s="244">
        <v>39.305110708814929</v>
      </c>
    </row>
    <row r="118" spans="1:7" ht="24" customHeight="1" x14ac:dyDescent="0.2">
      <c r="A118" s="240" t="s">
        <v>312</v>
      </c>
      <c r="B118" s="245">
        <v>26</v>
      </c>
      <c r="C118" s="245">
        <v>4</v>
      </c>
      <c r="D118" s="296">
        <v>0</v>
      </c>
      <c r="E118" s="296">
        <v>30</v>
      </c>
      <c r="F118" s="245">
        <v>1120</v>
      </c>
      <c r="G118" s="246">
        <v>26.785714285714285</v>
      </c>
    </row>
    <row r="119" spans="1:7" ht="24" customHeight="1" x14ac:dyDescent="0.2">
      <c r="A119" s="240" t="s">
        <v>208</v>
      </c>
      <c r="B119" s="243">
        <v>4</v>
      </c>
      <c r="C119" s="243">
        <v>2</v>
      </c>
      <c r="D119" s="295">
        <v>0</v>
      </c>
      <c r="E119" s="295">
        <v>6</v>
      </c>
      <c r="F119" s="243">
        <v>117</v>
      </c>
      <c r="G119" s="244">
        <v>51.282051282051277</v>
      </c>
    </row>
    <row r="120" spans="1:7" ht="24" customHeight="1" x14ac:dyDescent="0.2">
      <c r="A120" s="240" t="s">
        <v>209</v>
      </c>
      <c r="B120" s="245">
        <v>5</v>
      </c>
      <c r="C120" s="245">
        <v>0</v>
      </c>
      <c r="D120" s="296">
        <v>0</v>
      </c>
      <c r="E120" s="296">
        <v>5</v>
      </c>
      <c r="F120" s="245">
        <v>60</v>
      </c>
      <c r="G120" s="246">
        <v>83.333333333333329</v>
      </c>
    </row>
    <row r="121" spans="1:7" ht="24" customHeight="1" x14ac:dyDescent="0.2">
      <c r="A121" s="240" t="s">
        <v>211</v>
      </c>
      <c r="B121" s="243">
        <v>100</v>
      </c>
      <c r="C121" s="248">
        <v>29</v>
      </c>
      <c r="D121" s="295">
        <v>0</v>
      </c>
      <c r="E121" s="295">
        <v>129</v>
      </c>
      <c r="F121" s="243">
        <v>3357</v>
      </c>
      <c r="G121" s="244">
        <v>38.427167113494193</v>
      </c>
    </row>
    <row r="122" spans="1:7" ht="24" customHeight="1" x14ac:dyDescent="0.2">
      <c r="A122" s="240" t="s">
        <v>361</v>
      </c>
      <c r="B122" s="245">
        <v>57</v>
      </c>
      <c r="C122" s="245">
        <v>29</v>
      </c>
      <c r="D122" s="296">
        <v>0</v>
      </c>
      <c r="E122" s="296">
        <v>86</v>
      </c>
      <c r="F122" s="245">
        <v>1663</v>
      </c>
      <c r="G122" s="246">
        <v>51.713770294648228</v>
      </c>
    </row>
    <row r="123" spans="1:7" ht="24" customHeight="1" x14ac:dyDescent="0.2">
      <c r="A123" s="240" t="s">
        <v>212</v>
      </c>
      <c r="B123" s="243">
        <v>7</v>
      </c>
      <c r="C123" s="243">
        <v>8</v>
      </c>
      <c r="D123" s="295">
        <v>0</v>
      </c>
      <c r="E123" s="295">
        <v>15</v>
      </c>
      <c r="F123" s="243">
        <v>247</v>
      </c>
      <c r="G123" s="244">
        <v>60.728744939271252</v>
      </c>
    </row>
    <row r="124" spans="1:7" ht="24" customHeight="1" x14ac:dyDescent="0.2">
      <c r="A124" s="240" t="s">
        <v>213</v>
      </c>
      <c r="B124" s="245">
        <v>26</v>
      </c>
      <c r="C124" s="245">
        <v>10</v>
      </c>
      <c r="D124" s="296">
        <v>0</v>
      </c>
      <c r="E124" s="296">
        <v>36</v>
      </c>
      <c r="F124" s="245">
        <v>706</v>
      </c>
      <c r="G124" s="246">
        <v>50.991501416430594</v>
      </c>
    </row>
    <row r="125" spans="1:7" ht="24" customHeight="1" x14ac:dyDescent="0.2">
      <c r="A125" s="240" t="s">
        <v>214</v>
      </c>
      <c r="B125" s="243">
        <v>2119</v>
      </c>
      <c r="C125" s="243">
        <v>622</v>
      </c>
      <c r="D125" s="295">
        <v>0</v>
      </c>
      <c r="E125" s="295">
        <v>2741</v>
      </c>
      <c r="F125" s="243">
        <v>85893</v>
      </c>
      <c r="G125" s="244">
        <v>31.911797236096071</v>
      </c>
    </row>
    <row r="126" spans="1:7" ht="24" customHeight="1" x14ac:dyDescent="0.2">
      <c r="A126" s="240" t="s">
        <v>215</v>
      </c>
      <c r="B126" s="245">
        <v>3</v>
      </c>
      <c r="C126" s="245">
        <v>1</v>
      </c>
      <c r="D126" s="296">
        <v>0</v>
      </c>
      <c r="E126" s="296">
        <v>4</v>
      </c>
      <c r="F126" s="245">
        <v>87</v>
      </c>
      <c r="G126" s="246">
        <v>45.977011494252871</v>
      </c>
    </row>
    <row r="127" spans="1:7" ht="24" customHeight="1" x14ac:dyDescent="0.2">
      <c r="A127" s="240" t="s">
        <v>377</v>
      </c>
      <c r="B127" s="243">
        <v>215</v>
      </c>
      <c r="C127" s="243">
        <v>69</v>
      </c>
      <c r="D127" s="295">
        <v>0</v>
      </c>
      <c r="E127" s="295">
        <v>284</v>
      </c>
      <c r="F127" s="243">
        <v>4159</v>
      </c>
      <c r="G127" s="244">
        <v>68.285645587881703</v>
      </c>
    </row>
    <row r="128" spans="1:7" ht="24" customHeight="1" x14ac:dyDescent="0.2">
      <c r="A128" s="240" t="s">
        <v>216</v>
      </c>
      <c r="B128" s="245">
        <v>2</v>
      </c>
      <c r="C128" s="245">
        <v>1</v>
      </c>
      <c r="D128" s="296">
        <v>0</v>
      </c>
      <c r="E128" s="296">
        <v>3</v>
      </c>
      <c r="F128" s="245">
        <v>48</v>
      </c>
      <c r="G128" s="246">
        <v>62.5</v>
      </c>
    </row>
    <row r="129" spans="1:7" ht="24" customHeight="1" x14ac:dyDescent="0.2">
      <c r="A129" s="240" t="s">
        <v>217</v>
      </c>
      <c r="B129" s="243">
        <v>1809</v>
      </c>
      <c r="C129" s="243">
        <v>1151</v>
      </c>
      <c r="D129" s="295">
        <v>0</v>
      </c>
      <c r="E129" s="295">
        <v>2960</v>
      </c>
      <c r="F129" s="243">
        <v>95550</v>
      </c>
      <c r="G129" s="244">
        <v>30.978545264259552</v>
      </c>
    </row>
    <row r="130" spans="1:7" ht="24" customHeight="1" x14ac:dyDescent="0.2">
      <c r="A130" s="240" t="s">
        <v>218</v>
      </c>
      <c r="B130" s="245">
        <v>21</v>
      </c>
      <c r="C130" s="249">
        <v>16</v>
      </c>
      <c r="D130" s="296">
        <v>0</v>
      </c>
      <c r="E130" s="296">
        <v>37</v>
      </c>
      <c r="F130" s="245">
        <v>527</v>
      </c>
      <c r="G130" s="246">
        <v>70.208728652751418</v>
      </c>
    </row>
    <row r="131" spans="1:7" ht="24" customHeight="1" x14ac:dyDescent="0.2">
      <c r="A131" s="240" t="s">
        <v>362</v>
      </c>
      <c r="B131" s="243">
        <v>323</v>
      </c>
      <c r="C131" s="243">
        <v>119</v>
      </c>
      <c r="D131" s="295">
        <v>0</v>
      </c>
      <c r="E131" s="295">
        <v>442</v>
      </c>
      <c r="F131" s="243">
        <v>13273</v>
      </c>
      <c r="G131" s="244">
        <v>33.30068560235064</v>
      </c>
    </row>
    <row r="132" spans="1:7" ht="24" customHeight="1" x14ac:dyDescent="0.2">
      <c r="A132" s="240" t="s">
        <v>363</v>
      </c>
      <c r="B132" s="245">
        <v>1370</v>
      </c>
      <c r="C132" s="245">
        <v>675</v>
      </c>
      <c r="D132" s="296">
        <v>0</v>
      </c>
      <c r="E132" s="296">
        <v>2045</v>
      </c>
      <c r="F132" s="245">
        <v>39466</v>
      </c>
      <c r="G132" s="246">
        <v>51.816753661379416</v>
      </c>
    </row>
    <row r="133" spans="1:7" ht="24" customHeight="1" x14ac:dyDescent="0.2">
      <c r="A133" s="240" t="s">
        <v>378</v>
      </c>
      <c r="B133" s="243">
        <v>543</v>
      </c>
      <c r="C133" s="243">
        <v>326</v>
      </c>
      <c r="D133" s="295">
        <v>0</v>
      </c>
      <c r="E133" s="295">
        <v>869</v>
      </c>
      <c r="F133" s="243">
        <v>18088</v>
      </c>
      <c r="G133" s="244">
        <v>48.042901371074748</v>
      </c>
    </row>
    <row r="134" spans="1:7" ht="24" customHeight="1" x14ac:dyDescent="0.2">
      <c r="A134" s="240" t="s">
        <v>219</v>
      </c>
      <c r="B134" s="245">
        <v>794</v>
      </c>
      <c r="C134" s="245">
        <v>215</v>
      </c>
      <c r="D134" s="296">
        <v>0</v>
      </c>
      <c r="E134" s="296">
        <v>1009</v>
      </c>
      <c r="F134" s="245">
        <v>18784</v>
      </c>
      <c r="G134" s="246">
        <v>53.71592844974446</v>
      </c>
    </row>
    <row r="135" spans="1:7" ht="24" customHeight="1" x14ac:dyDescent="0.2">
      <c r="A135" s="240" t="s">
        <v>220</v>
      </c>
      <c r="B135" s="243">
        <v>342</v>
      </c>
      <c r="C135" s="243">
        <v>202</v>
      </c>
      <c r="D135" s="295">
        <v>0</v>
      </c>
      <c r="E135" s="295">
        <v>544</v>
      </c>
      <c r="F135" s="243">
        <v>8318</v>
      </c>
      <c r="G135" s="244">
        <v>65.400336619379658</v>
      </c>
    </row>
    <row r="136" spans="1:7" ht="24" customHeight="1" x14ac:dyDescent="0.2">
      <c r="A136" s="240" t="s">
        <v>221</v>
      </c>
      <c r="B136" s="245">
        <v>2619</v>
      </c>
      <c r="C136" s="245">
        <v>1393</v>
      </c>
      <c r="D136" s="296">
        <v>0</v>
      </c>
      <c r="E136" s="296">
        <v>4012</v>
      </c>
      <c r="F136" s="245">
        <v>87724</v>
      </c>
      <c r="G136" s="246">
        <v>45.734348638912948</v>
      </c>
    </row>
    <row r="137" spans="1:7" ht="24" customHeight="1" x14ac:dyDescent="0.2">
      <c r="A137" s="240" t="s">
        <v>222</v>
      </c>
      <c r="B137" s="243">
        <v>41</v>
      </c>
      <c r="C137" s="243">
        <v>16</v>
      </c>
      <c r="D137" s="295">
        <v>0</v>
      </c>
      <c r="E137" s="295">
        <v>57</v>
      </c>
      <c r="F137" s="243">
        <v>1182</v>
      </c>
      <c r="G137" s="244">
        <v>48.223350253807105</v>
      </c>
    </row>
    <row r="138" spans="1:7" ht="24" customHeight="1" x14ac:dyDescent="0.2">
      <c r="A138" s="240" t="s">
        <v>223</v>
      </c>
      <c r="B138" s="245">
        <v>20</v>
      </c>
      <c r="C138" s="245">
        <v>12</v>
      </c>
      <c r="D138" s="296">
        <v>0</v>
      </c>
      <c r="E138" s="296">
        <v>32</v>
      </c>
      <c r="F138" s="245">
        <v>850</v>
      </c>
      <c r="G138" s="246">
        <v>37.647058823529406</v>
      </c>
    </row>
    <row r="139" spans="1:7" ht="24" customHeight="1" x14ac:dyDescent="0.2">
      <c r="A139" s="240" t="s">
        <v>224</v>
      </c>
      <c r="B139" s="243">
        <v>75</v>
      </c>
      <c r="C139" s="243">
        <v>23</v>
      </c>
      <c r="D139" s="295">
        <v>0</v>
      </c>
      <c r="E139" s="295">
        <v>98</v>
      </c>
      <c r="F139" s="243">
        <v>2542</v>
      </c>
      <c r="G139" s="244">
        <v>38.552321007081041</v>
      </c>
    </row>
    <row r="140" spans="1:7" ht="24" customHeight="1" x14ac:dyDescent="0.2">
      <c r="A140" s="240" t="s">
        <v>225</v>
      </c>
      <c r="B140" s="245">
        <v>4</v>
      </c>
      <c r="C140" s="245">
        <v>4</v>
      </c>
      <c r="D140" s="296">
        <v>0</v>
      </c>
      <c r="E140" s="296">
        <v>8</v>
      </c>
      <c r="F140" s="245">
        <v>74</v>
      </c>
      <c r="G140" s="246">
        <v>108.10810810810811</v>
      </c>
    </row>
    <row r="141" spans="1:7" ht="24" customHeight="1" x14ac:dyDescent="0.2">
      <c r="A141" s="240" t="s">
        <v>226</v>
      </c>
      <c r="B141" s="243">
        <v>121</v>
      </c>
      <c r="C141" s="243">
        <v>47</v>
      </c>
      <c r="D141" s="295">
        <v>0</v>
      </c>
      <c r="E141" s="295">
        <v>168</v>
      </c>
      <c r="F141" s="243">
        <v>4066</v>
      </c>
      <c r="G141" s="244">
        <v>41.318248893261192</v>
      </c>
    </row>
    <row r="142" spans="1:7" ht="24" customHeight="1" x14ac:dyDescent="0.2">
      <c r="A142" s="240" t="s">
        <v>227</v>
      </c>
      <c r="B142" s="245">
        <v>272</v>
      </c>
      <c r="C142" s="245">
        <v>117</v>
      </c>
      <c r="D142" s="296">
        <v>1</v>
      </c>
      <c r="E142" s="296">
        <v>390</v>
      </c>
      <c r="F142" s="245">
        <v>9095</v>
      </c>
      <c r="G142" s="246">
        <v>42.880703683342496</v>
      </c>
    </row>
    <row r="143" spans="1:7" ht="24" customHeight="1" x14ac:dyDescent="0.2">
      <c r="A143" s="240" t="s">
        <v>228</v>
      </c>
      <c r="B143" s="243">
        <v>3</v>
      </c>
      <c r="C143" s="243">
        <v>1</v>
      </c>
      <c r="D143" s="295">
        <v>0</v>
      </c>
      <c r="E143" s="295">
        <v>4</v>
      </c>
      <c r="F143" s="243">
        <v>80</v>
      </c>
      <c r="G143" s="244">
        <v>50</v>
      </c>
    </row>
    <row r="144" spans="1:7" ht="24" customHeight="1" x14ac:dyDescent="0.2">
      <c r="A144" s="240" t="s">
        <v>364</v>
      </c>
      <c r="B144" s="245">
        <v>234</v>
      </c>
      <c r="C144" s="245">
        <v>146</v>
      </c>
      <c r="D144" s="296">
        <v>0</v>
      </c>
      <c r="E144" s="296">
        <v>380</v>
      </c>
      <c r="F144" s="245">
        <v>8694</v>
      </c>
      <c r="G144" s="246">
        <v>43.708304577869797</v>
      </c>
    </row>
    <row r="145" spans="1:7" ht="24" customHeight="1" x14ac:dyDescent="0.2">
      <c r="A145" s="240" t="s">
        <v>365</v>
      </c>
      <c r="B145" s="243">
        <v>114</v>
      </c>
      <c r="C145" s="243">
        <v>50</v>
      </c>
      <c r="D145" s="295">
        <v>0</v>
      </c>
      <c r="E145" s="295">
        <v>164</v>
      </c>
      <c r="F145" s="243">
        <v>3725</v>
      </c>
      <c r="G145" s="244">
        <v>44.026845637583889</v>
      </c>
    </row>
    <row r="146" spans="1:7" ht="24" customHeight="1" x14ac:dyDescent="0.2">
      <c r="A146" s="240" t="s">
        <v>229</v>
      </c>
      <c r="B146" s="245">
        <v>105</v>
      </c>
      <c r="C146" s="245">
        <v>45</v>
      </c>
      <c r="D146" s="296">
        <v>0</v>
      </c>
      <c r="E146" s="296">
        <v>150</v>
      </c>
      <c r="F146" s="245">
        <v>2604</v>
      </c>
      <c r="G146" s="246">
        <v>57.603686635944698</v>
      </c>
    </row>
    <row r="147" spans="1:7" ht="24" customHeight="1" x14ac:dyDescent="0.2">
      <c r="A147" s="240" t="s">
        <v>230</v>
      </c>
      <c r="B147" s="243">
        <v>33</v>
      </c>
      <c r="C147" s="243">
        <v>24</v>
      </c>
      <c r="D147" s="295">
        <v>0</v>
      </c>
      <c r="E147" s="295">
        <v>57</v>
      </c>
      <c r="F147" s="243">
        <v>1304</v>
      </c>
      <c r="G147" s="244">
        <v>43.711656441717786</v>
      </c>
    </row>
    <row r="148" spans="1:7" ht="24" customHeight="1" x14ac:dyDescent="0.2">
      <c r="A148" s="240" t="s">
        <v>231</v>
      </c>
      <c r="B148" s="245">
        <v>4171</v>
      </c>
      <c r="C148" s="245">
        <v>2084</v>
      </c>
      <c r="D148" s="296">
        <v>0</v>
      </c>
      <c r="E148" s="296">
        <v>6255</v>
      </c>
      <c r="F148" s="245">
        <v>129729</v>
      </c>
      <c r="G148" s="246">
        <v>48.215896214416205</v>
      </c>
    </row>
    <row r="149" spans="1:7" ht="24" customHeight="1" x14ac:dyDescent="0.2">
      <c r="A149" s="240" t="s">
        <v>232</v>
      </c>
      <c r="B149" s="243">
        <v>241</v>
      </c>
      <c r="C149" s="243">
        <v>123</v>
      </c>
      <c r="D149" s="295">
        <v>0</v>
      </c>
      <c r="E149" s="295">
        <v>364</v>
      </c>
      <c r="F149" s="243">
        <v>8582</v>
      </c>
      <c r="G149" s="244">
        <v>42.414355628058729</v>
      </c>
    </row>
    <row r="150" spans="1:7" ht="24" customHeight="1" x14ac:dyDescent="0.2">
      <c r="A150" s="240" t="s">
        <v>233</v>
      </c>
      <c r="B150" s="245">
        <v>126</v>
      </c>
      <c r="C150" s="245">
        <v>49</v>
      </c>
      <c r="D150" s="296">
        <v>0</v>
      </c>
      <c r="E150" s="296">
        <v>175</v>
      </c>
      <c r="F150" s="245">
        <v>4298</v>
      </c>
      <c r="G150" s="246">
        <v>40.716612377850161</v>
      </c>
    </row>
    <row r="151" spans="1:7" ht="24" customHeight="1" x14ac:dyDescent="0.2">
      <c r="A151" s="240" t="s">
        <v>234</v>
      </c>
      <c r="B151" s="243">
        <v>139</v>
      </c>
      <c r="C151" s="243">
        <v>83</v>
      </c>
      <c r="D151" s="295">
        <v>0</v>
      </c>
      <c r="E151" s="295">
        <v>222</v>
      </c>
      <c r="F151" s="243">
        <v>4724</v>
      </c>
      <c r="G151" s="244">
        <v>46.994072819644373</v>
      </c>
    </row>
    <row r="152" spans="1:7" ht="24" customHeight="1" x14ac:dyDescent="0.2">
      <c r="A152" s="240" t="s">
        <v>235</v>
      </c>
      <c r="B152" s="245">
        <v>483</v>
      </c>
      <c r="C152" s="245">
        <v>338</v>
      </c>
      <c r="D152" s="296">
        <v>0</v>
      </c>
      <c r="E152" s="296">
        <v>821</v>
      </c>
      <c r="F152" s="245">
        <v>23361</v>
      </c>
      <c r="G152" s="246">
        <v>35.144043491288897</v>
      </c>
    </row>
    <row r="153" spans="1:7" ht="24" customHeight="1" x14ac:dyDescent="0.2">
      <c r="A153" s="240" t="s">
        <v>366</v>
      </c>
      <c r="B153" s="243">
        <v>29</v>
      </c>
      <c r="C153" s="243">
        <v>13</v>
      </c>
      <c r="D153" s="295">
        <v>0</v>
      </c>
      <c r="E153" s="295">
        <v>42</v>
      </c>
      <c r="F153" s="243">
        <v>975</v>
      </c>
      <c r="G153" s="244">
        <v>43.076923076923073</v>
      </c>
    </row>
    <row r="154" spans="1:7" ht="24" customHeight="1" x14ac:dyDescent="0.2">
      <c r="A154" s="240" t="s">
        <v>236</v>
      </c>
      <c r="B154" s="245">
        <v>255</v>
      </c>
      <c r="C154" s="245">
        <v>91</v>
      </c>
      <c r="D154" s="296">
        <v>0</v>
      </c>
      <c r="E154" s="296">
        <v>346</v>
      </c>
      <c r="F154" s="245">
        <v>7760</v>
      </c>
      <c r="G154" s="246">
        <v>44.587628865979383</v>
      </c>
    </row>
    <row r="155" spans="1:7" ht="24" customHeight="1" x14ac:dyDescent="0.2">
      <c r="A155" s="240" t="s">
        <v>237</v>
      </c>
      <c r="B155" s="243">
        <v>66</v>
      </c>
      <c r="C155" s="243">
        <v>34</v>
      </c>
      <c r="D155" s="295">
        <v>0</v>
      </c>
      <c r="E155" s="295">
        <v>100</v>
      </c>
      <c r="F155" s="243">
        <v>626</v>
      </c>
      <c r="G155" s="244">
        <v>159.7444089456869</v>
      </c>
    </row>
    <row r="156" spans="1:7" ht="24" customHeight="1" x14ac:dyDescent="0.2">
      <c r="A156" s="240" t="s">
        <v>238</v>
      </c>
      <c r="B156" s="245">
        <v>48</v>
      </c>
      <c r="C156" s="245">
        <v>23</v>
      </c>
      <c r="D156" s="296">
        <v>0</v>
      </c>
      <c r="E156" s="296">
        <v>71</v>
      </c>
      <c r="F156" s="245">
        <v>1510</v>
      </c>
      <c r="G156" s="246">
        <v>47.019867549668874</v>
      </c>
    </row>
    <row r="157" spans="1:7" ht="24" customHeight="1" x14ac:dyDescent="0.2">
      <c r="A157" s="240" t="s">
        <v>239</v>
      </c>
      <c r="B157" s="243">
        <v>25</v>
      </c>
      <c r="C157" s="243">
        <v>26</v>
      </c>
      <c r="D157" s="295">
        <v>0</v>
      </c>
      <c r="E157" s="295">
        <v>51</v>
      </c>
      <c r="F157" s="243">
        <v>903</v>
      </c>
      <c r="G157" s="244">
        <v>56.478405315614623</v>
      </c>
    </row>
    <row r="158" spans="1:7" ht="24" customHeight="1" x14ac:dyDescent="0.2">
      <c r="A158" s="240" t="s">
        <v>240</v>
      </c>
      <c r="B158" s="245">
        <v>22</v>
      </c>
      <c r="C158" s="245">
        <v>20</v>
      </c>
      <c r="D158" s="296">
        <v>0</v>
      </c>
      <c r="E158" s="296">
        <v>42</v>
      </c>
      <c r="F158" s="245">
        <v>927</v>
      </c>
      <c r="G158" s="246">
        <v>45.307443365695796</v>
      </c>
    </row>
    <row r="159" spans="1:7" ht="24" customHeight="1" x14ac:dyDescent="0.2">
      <c r="A159" s="240" t="s">
        <v>241</v>
      </c>
      <c r="B159" s="243">
        <v>31</v>
      </c>
      <c r="C159" s="243">
        <v>17</v>
      </c>
      <c r="D159" s="295">
        <v>0</v>
      </c>
      <c r="E159" s="295">
        <v>48</v>
      </c>
      <c r="F159" s="243">
        <v>761</v>
      </c>
      <c r="G159" s="244">
        <v>63.074901445466487</v>
      </c>
    </row>
    <row r="160" spans="1:7" ht="24" customHeight="1" x14ac:dyDescent="0.2">
      <c r="A160" s="240" t="s">
        <v>242</v>
      </c>
      <c r="B160" s="245">
        <v>353</v>
      </c>
      <c r="C160" s="245">
        <v>181</v>
      </c>
      <c r="D160" s="296">
        <v>0</v>
      </c>
      <c r="E160" s="296">
        <v>534</v>
      </c>
      <c r="F160" s="245">
        <v>12280</v>
      </c>
      <c r="G160" s="246">
        <v>43.485342019543971</v>
      </c>
    </row>
    <row r="161" spans="1:7" ht="24" customHeight="1" x14ac:dyDescent="0.2">
      <c r="A161" s="240" t="s">
        <v>243</v>
      </c>
      <c r="B161" s="243">
        <v>2397</v>
      </c>
      <c r="C161" s="243">
        <v>807</v>
      </c>
      <c r="D161" s="295">
        <v>0</v>
      </c>
      <c r="E161" s="295">
        <v>3204</v>
      </c>
      <c r="F161" s="243">
        <v>74745</v>
      </c>
      <c r="G161" s="244">
        <v>42.865743527995186</v>
      </c>
    </row>
    <row r="162" spans="1:7" ht="24" customHeight="1" x14ac:dyDescent="0.2">
      <c r="A162" s="240" t="s">
        <v>244</v>
      </c>
      <c r="B162" s="245">
        <v>98</v>
      </c>
      <c r="C162" s="245">
        <v>47</v>
      </c>
      <c r="D162" s="296">
        <v>0</v>
      </c>
      <c r="E162" s="296">
        <v>145</v>
      </c>
      <c r="F162" s="245">
        <v>4039</v>
      </c>
      <c r="G162" s="246">
        <v>35.899975241396383</v>
      </c>
    </row>
    <row r="163" spans="1:7" ht="24" customHeight="1" x14ac:dyDescent="0.2">
      <c r="A163" s="240" t="s">
        <v>245</v>
      </c>
      <c r="B163" s="243">
        <v>16</v>
      </c>
      <c r="C163" s="243">
        <v>9</v>
      </c>
      <c r="D163" s="295">
        <v>0</v>
      </c>
      <c r="E163" s="295">
        <v>25</v>
      </c>
      <c r="F163" s="243">
        <v>574</v>
      </c>
      <c r="G163" s="244">
        <v>43.554006968641119</v>
      </c>
    </row>
    <row r="164" spans="1:7" ht="24" customHeight="1" x14ac:dyDescent="0.2">
      <c r="A164" s="240" t="s">
        <v>367</v>
      </c>
      <c r="B164" s="245">
        <v>128</v>
      </c>
      <c r="C164" s="245">
        <v>74</v>
      </c>
      <c r="D164" s="296">
        <v>0</v>
      </c>
      <c r="E164" s="296">
        <v>202</v>
      </c>
      <c r="F164" s="245">
        <v>4384</v>
      </c>
      <c r="G164" s="246">
        <v>46.076642335766422</v>
      </c>
    </row>
    <row r="165" spans="1:7" ht="24" customHeight="1" x14ac:dyDescent="0.2">
      <c r="A165" s="240" t="s">
        <v>246</v>
      </c>
      <c r="B165" s="243">
        <v>91</v>
      </c>
      <c r="C165" s="243">
        <v>33</v>
      </c>
      <c r="D165" s="295">
        <v>0</v>
      </c>
      <c r="E165" s="295">
        <v>124</v>
      </c>
      <c r="F165" s="243">
        <v>2840</v>
      </c>
      <c r="G165" s="244">
        <v>43.661971830985912</v>
      </c>
    </row>
    <row r="166" spans="1:7" ht="24" customHeight="1" x14ac:dyDescent="0.2">
      <c r="A166" s="240" t="s">
        <v>247</v>
      </c>
      <c r="B166" s="245">
        <v>15</v>
      </c>
      <c r="C166" s="245">
        <v>6</v>
      </c>
      <c r="D166" s="296">
        <v>0</v>
      </c>
      <c r="E166" s="296">
        <v>21</v>
      </c>
      <c r="F166" s="245">
        <v>432</v>
      </c>
      <c r="G166" s="246">
        <v>48.611111111111114</v>
      </c>
    </row>
    <row r="167" spans="1:7" ht="24" customHeight="1" x14ac:dyDescent="0.2">
      <c r="A167" s="240" t="s">
        <v>248</v>
      </c>
      <c r="B167" s="243">
        <v>360</v>
      </c>
      <c r="C167" s="243">
        <v>108</v>
      </c>
      <c r="D167" s="295">
        <v>0</v>
      </c>
      <c r="E167" s="295">
        <v>468</v>
      </c>
      <c r="F167" s="243">
        <v>12193</v>
      </c>
      <c r="G167" s="244">
        <v>38.382678586073979</v>
      </c>
    </row>
    <row r="168" spans="1:7" ht="24" customHeight="1" x14ac:dyDescent="0.2">
      <c r="A168" s="240" t="s">
        <v>379</v>
      </c>
      <c r="B168" s="245">
        <v>49</v>
      </c>
      <c r="C168" s="245">
        <v>22</v>
      </c>
      <c r="D168" s="296">
        <v>0</v>
      </c>
      <c r="E168" s="296">
        <v>71</v>
      </c>
      <c r="F168" s="245">
        <v>1942</v>
      </c>
      <c r="G168" s="246">
        <v>36.560247167868177</v>
      </c>
    </row>
    <row r="169" spans="1:7" ht="24" customHeight="1" x14ac:dyDescent="0.2">
      <c r="A169" s="240" t="s">
        <v>249</v>
      </c>
      <c r="B169" s="243">
        <v>38</v>
      </c>
      <c r="C169" s="243">
        <v>21</v>
      </c>
      <c r="D169" s="295">
        <v>0</v>
      </c>
      <c r="E169" s="295">
        <v>59</v>
      </c>
      <c r="F169" s="243">
        <v>2081</v>
      </c>
      <c r="G169" s="244">
        <v>28.351753964440174</v>
      </c>
    </row>
    <row r="170" spans="1:7" ht="24" customHeight="1" x14ac:dyDescent="0.2">
      <c r="A170" s="240" t="s">
        <v>251</v>
      </c>
      <c r="B170" s="245">
        <v>144</v>
      </c>
      <c r="C170" s="245">
        <v>66</v>
      </c>
      <c r="D170" s="296">
        <v>0</v>
      </c>
      <c r="E170" s="296">
        <v>210</v>
      </c>
      <c r="F170" s="245">
        <v>6409</v>
      </c>
      <c r="G170" s="246">
        <v>32.766422218754876</v>
      </c>
    </row>
    <row r="171" spans="1:7" ht="24" customHeight="1" x14ac:dyDescent="0.2">
      <c r="A171" s="240" t="s">
        <v>250</v>
      </c>
      <c r="B171" s="243">
        <v>283</v>
      </c>
      <c r="C171" s="243">
        <v>99</v>
      </c>
      <c r="D171" s="295">
        <v>0</v>
      </c>
      <c r="E171" s="295">
        <v>382</v>
      </c>
      <c r="F171" s="243">
        <v>3363</v>
      </c>
      <c r="G171" s="244">
        <v>113.5890573892358</v>
      </c>
    </row>
    <row r="172" spans="1:7" ht="24" customHeight="1" x14ac:dyDescent="0.2">
      <c r="A172" s="240" t="s">
        <v>252</v>
      </c>
      <c r="B172" s="245">
        <v>256</v>
      </c>
      <c r="C172" s="245">
        <v>105</v>
      </c>
      <c r="D172" s="296">
        <v>0</v>
      </c>
      <c r="E172" s="296">
        <v>361</v>
      </c>
      <c r="F172" s="245">
        <v>13421</v>
      </c>
      <c r="G172" s="246">
        <v>26.898144698606661</v>
      </c>
    </row>
    <row r="173" spans="1:7" ht="24" customHeight="1" x14ac:dyDescent="0.2">
      <c r="A173" s="240" t="s">
        <v>253</v>
      </c>
      <c r="B173" s="243">
        <v>24</v>
      </c>
      <c r="C173" s="243">
        <v>19</v>
      </c>
      <c r="D173" s="295">
        <v>0</v>
      </c>
      <c r="E173" s="295">
        <v>43</v>
      </c>
      <c r="F173" s="243">
        <v>699</v>
      </c>
      <c r="G173" s="244">
        <v>61.516452074391992</v>
      </c>
    </row>
    <row r="174" spans="1:7" ht="24" customHeight="1" x14ac:dyDescent="0.2">
      <c r="A174" s="240" t="s">
        <v>254</v>
      </c>
      <c r="B174" s="245">
        <v>86</v>
      </c>
      <c r="C174" s="245">
        <v>32</v>
      </c>
      <c r="D174" s="296">
        <v>0</v>
      </c>
      <c r="E174" s="296">
        <v>118</v>
      </c>
      <c r="F174" s="245">
        <v>2501</v>
      </c>
      <c r="G174" s="246">
        <v>47.181127548980406</v>
      </c>
    </row>
    <row r="175" spans="1:7" ht="24" customHeight="1" x14ac:dyDescent="0.2">
      <c r="A175" s="240" t="s">
        <v>255</v>
      </c>
      <c r="B175" s="243">
        <v>36</v>
      </c>
      <c r="C175" s="243">
        <v>20</v>
      </c>
      <c r="D175" s="295">
        <v>0</v>
      </c>
      <c r="E175" s="295">
        <v>56</v>
      </c>
      <c r="F175" s="243">
        <v>1420</v>
      </c>
      <c r="G175" s="244">
        <v>39.436619718309863</v>
      </c>
    </row>
    <row r="176" spans="1:7" ht="24" customHeight="1" x14ac:dyDescent="0.2">
      <c r="A176" s="240" t="s">
        <v>256</v>
      </c>
      <c r="B176" s="245">
        <v>445</v>
      </c>
      <c r="C176" s="245">
        <v>230</v>
      </c>
      <c r="D176" s="296">
        <v>0</v>
      </c>
      <c r="E176" s="296">
        <v>675</v>
      </c>
      <c r="F176" s="245">
        <v>21000</v>
      </c>
      <c r="G176" s="246">
        <v>32.142857142857139</v>
      </c>
    </row>
    <row r="177" spans="1:7" ht="24" customHeight="1" x14ac:dyDescent="0.2">
      <c r="A177" s="240" t="s">
        <v>258</v>
      </c>
      <c r="B177" s="243">
        <v>358</v>
      </c>
      <c r="C177" s="243">
        <v>138</v>
      </c>
      <c r="D177" s="295">
        <v>0</v>
      </c>
      <c r="E177" s="295">
        <v>496</v>
      </c>
      <c r="F177" s="243">
        <v>17127</v>
      </c>
      <c r="G177" s="244">
        <v>28.96012144567058</v>
      </c>
    </row>
    <row r="178" spans="1:7" ht="24" customHeight="1" x14ac:dyDescent="0.2">
      <c r="A178" s="240" t="s">
        <v>257</v>
      </c>
      <c r="B178" s="245">
        <v>67</v>
      </c>
      <c r="C178" s="245">
        <v>24</v>
      </c>
      <c r="D178" s="296">
        <v>0</v>
      </c>
      <c r="E178" s="296">
        <v>91</v>
      </c>
      <c r="F178" s="245">
        <v>1547</v>
      </c>
      <c r="G178" s="246">
        <v>58.823529411764703</v>
      </c>
    </row>
    <row r="179" spans="1:7" ht="24" customHeight="1" x14ac:dyDescent="0.2">
      <c r="A179" s="240" t="s">
        <v>259</v>
      </c>
      <c r="B179" s="243">
        <v>54</v>
      </c>
      <c r="C179" s="243">
        <v>25</v>
      </c>
      <c r="D179" s="295">
        <v>0</v>
      </c>
      <c r="E179" s="295">
        <v>79</v>
      </c>
      <c r="F179" s="243">
        <v>1967</v>
      </c>
      <c r="G179" s="244">
        <v>40.162684290798168</v>
      </c>
    </row>
    <row r="180" spans="1:7" ht="24" customHeight="1" x14ac:dyDescent="0.2">
      <c r="A180" s="240" t="s">
        <v>260</v>
      </c>
      <c r="B180" s="245">
        <v>300</v>
      </c>
      <c r="C180" s="245">
        <v>131</v>
      </c>
      <c r="D180" s="296">
        <v>0</v>
      </c>
      <c r="E180" s="296">
        <v>431</v>
      </c>
      <c r="F180" s="245">
        <v>7291</v>
      </c>
      <c r="G180" s="246">
        <v>59.113976134960907</v>
      </c>
    </row>
    <row r="181" spans="1:7" ht="24" customHeight="1" x14ac:dyDescent="0.2">
      <c r="A181" s="240" t="s">
        <v>261</v>
      </c>
      <c r="B181" s="243">
        <v>691</v>
      </c>
      <c r="C181" s="243">
        <v>590</v>
      </c>
      <c r="D181" s="295">
        <v>0</v>
      </c>
      <c r="E181" s="295">
        <v>1281</v>
      </c>
      <c r="F181" s="243">
        <v>27596</v>
      </c>
      <c r="G181" s="244">
        <v>46.419770981301639</v>
      </c>
    </row>
    <row r="182" spans="1:7" ht="24" customHeight="1" x14ac:dyDescent="0.2">
      <c r="A182" s="240" t="s">
        <v>368</v>
      </c>
      <c r="B182" s="245">
        <v>10</v>
      </c>
      <c r="C182" s="245">
        <v>3</v>
      </c>
      <c r="D182" s="296">
        <v>0</v>
      </c>
      <c r="E182" s="296">
        <v>13</v>
      </c>
      <c r="F182" s="245">
        <v>258</v>
      </c>
      <c r="G182" s="246">
        <v>50.387596899224803</v>
      </c>
    </row>
    <row r="183" spans="1:7" ht="24" customHeight="1" x14ac:dyDescent="0.2">
      <c r="A183" s="240" t="s">
        <v>262</v>
      </c>
      <c r="B183" s="243">
        <v>64</v>
      </c>
      <c r="C183" s="243">
        <v>32</v>
      </c>
      <c r="D183" s="295">
        <v>0</v>
      </c>
      <c r="E183" s="295">
        <v>96</v>
      </c>
      <c r="F183" s="243">
        <v>1620</v>
      </c>
      <c r="G183" s="244">
        <v>59.25925925925926</v>
      </c>
    </row>
    <row r="184" spans="1:7" ht="24" customHeight="1" x14ac:dyDescent="0.2">
      <c r="A184" s="240" t="s">
        <v>369</v>
      </c>
      <c r="B184" s="245">
        <v>41</v>
      </c>
      <c r="C184" s="245">
        <v>21</v>
      </c>
      <c r="D184" s="296">
        <v>0</v>
      </c>
      <c r="E184" s="296">
        <v>62</v>
      </c>
      <c r="F184" s="245">
        <v>1266</v>
      </c>
      <c r="G184" s="246">
        <v>48.973143759873622</v>
      </c>
    </row>
    <row r="185" spans="1:7" ht="24" customHeight="1" x14ac:dyDescent="0.2">
      <c r="A185" s="240" t="s">
        <v>210</v>
      </c>
      <c r="B185" s="243">
        <v>13</v>
      </c>
      <c r="C185" s="243">
        <v>8</v>
      </c>
      <c r="D185" s="295">
        <v>0</v>
      </c>
      <c r="E185" s="295">
        <v>21</v>
      </c>
      <c r="F185" s="243">
        <v>642</v>
      </c>
      <c r="G185" s="244">
        <v>32.710280373831772</v>
      </c>
    </row>
    <row r="186" spans="1:7" ht="24" customHeight="1" x14ac:dyDescent="0.2">
      <c r="A186" s="240" t="s">
        <v>370</v>
      </c>
      <c r="B186" s="245">
        <v>1083</v>
      </c>
      <c r="C186" s="245">
        <v>727</v>
      </c>
      <c r="D186" s="296">
        <v>0</v>
      </c>
      <c r="E186" s="296">
        <v>1810</v>
      </c>
      <c r="F186" s="245">
        <v>46750</v>
      </c>
      <c r="G186" s="246">
        <v>38.716577540106954</v>
      </c>
    </row>
    <row r="187" spans="1:7" ht="24" customHeight="1" thickBot="1" x14ac:dyDescent="0.25">
      <c r="A187" s="240" t="s">
        <v>371</v>
      </c>
      <c r="B187" s="243">
        <v>3</v>
      </c>
      <c r="C187" s="243">
        <v>2</v>
      </c>
      <c r="D187" s="295">
        <v>1</v>
      </c>
      <c r="E187" s="295">
        <v>6</v>
      </c>
      <c r="F187" s="243"/>
      <c r="G187" s="244"/>
    </row>
    <row r="188" spans="1:7" ht="24" customHeight="1" thickBot="1" x14ac:dyDescent="0.3">
      <c r="A188" s="238" t="s">
        <v>15</v>
      </c>
      <c r="B188" s="204">
        <v>215849</v>
      </c>
      <c r="C188" s="236">
        <v>148076</v>
      </c>
      <c r="D188" s="297">
        <v>29</v>
      </c>
      <c r="E188" s="297">
        <v>363954</v>
      </c>
      <c r="F188" s="236">
        <v>6578079</v>
      </c>
      <c r="G188" s="237">
        <v>55.32831089441158</v>
      </c>
    </row>
    <row r="189" spans="1:7" ht="12.75" thickTop="1" x14ac:dyDescent="0.2">
      <c r="A189" s="72"/>
      <c r="B189" s="72"/>
      <c r="C189" s="72"/>
      <c r="D189" s="72"/>
      <c r="E189" s="72"/>
      <c r="G189" s="73"/>
    </row>
    <row r="190" spans="1:7" x14ac:dyDescent="0.2">
      <c r="A190" s="604" t="s">
        <v>345</v>
      </c>
      <c r="B190" s="604"/>
      <c r="C190" s="604"/>
      <c r="D190" s="604"/>
      <c r="E190" s="604"/>
      <c r="F190" s="604"/>
      <c r="G190" s="604"/>
    </row>
    <row r="191" spans="1:7" x14ac:dyDescent="0.2">
      <c r="A191" s="604"/>
      <c r="B191" s="604"/>
      <c r="C191" s="604"/>
      <c r="D191" s="604"/>
      <c r="E191" s="604"/>
      <c r="F191" s="604"/>
      <c r="G191" s="604"/>
    </row>
    <row r="192" spans="1:7" ht="37.5" customHeight="1" x14ac:dyDescent="0.2">
      <c r="A192" s="604" t="s">
        <v>382</v>
      </c>
      <c r="B192" s="604"/>
      <c r="C192" s="604"/>
      <c r="D192" s="604"/>
      <c r="E192" s="604"/>
      <c r="F192" s="604"/>
      <c r="G192" s="604"/>
    </row>
    <row r="193" spans="1:7" s="70" customFormat="1" x14ac:dyDescent="0.2">
      <c r="A193" s="74"/>
      <c r="B193" s="75"/>
      <c r="C193" s="75"/>
      <c r="D193" s="75"/>
      <c r="E193" s="75"/>
      <c r="F193" s="75"/>
    </row>
    <row r="194" spans="1:7" x14ac:dyDescent="0.2">
      <c r="G194" s="76"/>
    </row>
  </sheetData>
  <mergeCells count="5">
    <mergeCell ref="A192:G192"/>
    <mergeCell ref="B2:D2"/>
    <mergeCell ref="A4:G4"/>
    <mergeCell ref="A5:G5"/>
    <mergeCell ref="A190:G191"/>
  </mergeCells>
  <phoneticPr fontId="4" type="noConversion"/>
  <hyperlinks>
    <hyperlink ref="G2" location="Índice!A1" display="Volver al índice"/>
  </hyperlinks>
  <pageMargins left="0.59055118110236227" right="0.59055118110236227" top="0.39370078740157483" bottom="0.47244094488188981" header="0" footer="0"/>
  <pageSetup paperSize="9" firstPageNumber="15" orientation="portrait" useFirstPageNumber="1" r:id="rId1"/>
  <headerFooter differentFirst="1" alignWithMargins="0">
    <oddFooter>Página &amp;P</oddFooter>
    <firstHeader>&amp;L&amp;G</firstHeader>
    <firstFooter>&amp;CPágina &amp;P</first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FFFF00"/>
    <pageSetUpPr fitToPage="1"/>
  </sheetPr>
  <dimension ref="A1:U401"/>
  <sheetViews>
    <sheetView topLeftCell="A178" zoomScaleNormal="100" workbookViewId="0"/>
  </sheetViews>
  <sheetFormatPr baseColWidth="10" defaultRowHeight="12.75" x14ac:dyDescent="0.2"/>
  <cols>
    <col min="1" max="1" width="24.85546875" style="65" customWidth="1"/>
    <col min="2" max="2" width="9.42578125" style="66" customWidth="1"/>
    <col min="3" max="3" width="7.7109375" style="176" customWidth="1"/>
    <col min="4" max="4" width="8.140625" style="176" customWidth="1"/>
    <col min="5" max="5" width="6.140625" style="176" customWidth="1"/>
    <col min="6" max="6" width="13.140625" style="176" customWidth="1"/>
    <col min="7" max="7" width="12.5703125" style="176" customWidth="1"/>
    <col min="8" max="8" width="8.5703125" style="66" customWidth="1"/>
    <col min="9" max="9" width="7.42578125" style="39" customWidth="1"/>
    <col min="10" max="10" width="7.42578125" style="67" customWidth="1"/>
    <col min="11" max="11" width="7.42578125" style="66" customWidth="1"/>
    <col min="12" max="12" width="7.5703125" style="67" bestFit="1" customWidth="1"/>
    <col min="13" max="13" width="6.85546875" style="39" customWidth="1"/>
    <col min="14" max="14" width="8.42578125" style="231" customWidth="1"/>
    <col min="15" max="15" width="8.5703125" style="66" bestFit="1" customWidth="1"/>
    <col min="16" max="16" width="5.42578125" style="39" bestFit="1" customWidth="1"/>
    <col min="17" max="17" width="10.42578125" style="39" customWidth="1"/>
    <col min="18" max="18" width="9.42578125" style="39" customWidth="1"/>
    <col min="19" max="19" width="13.85546875" style="39" customWidth="1"/>
    <col min="20" max="16384" width="11.42578125" style="39"/>
  </cols>
  <sheetData>
    <row r="1" spans="1:18" s="175" customFormat="1" ht="18.75" x14ac:dyDescent="0.3">
      <c r="A1" s="159"/>
      <c r="B1" s="176"/>
      <c r="C1" s="176"/>
      <c r="D1" s="176"/>
      <c r="E1" s="176"/>
      <c r="F1" s="176"/>
      <c r="G1" s="176"/>
      <c r="H1" s="176"/>
      <c r="J1" s="67"/>
      <c r="K1" s="176"/>
      <c r="L1" s="67"/>
      <c r="N1" s="231"/>
      <c r="O1" s="176"/>
    </row>
    <row r="2" spans="1:18" ht="22.5" customHeight="1" x14ac:dyDescent="0.2">
      <c r="B2" s="586" t="s">
        <v>67</v>
      </c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</row>
    <row r="3" spans="1:18" ht="12" customHeight="1" x14ac:dyDescent="0.2">
      <c r="P3" s="623" t="s">
        <v>278</v>
      </c>
      <c r="Q3" s="623"/>
    </row>
    <row r="4" spans="1:18" ht="12.75" customHeight="1" x14ac:dyDescent="0.2">
      <c r="B4" s="586" t="s">
        <v>347</v>
      </c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</row>
    <row r="5" spans="1:18" ht="13.5" thickBot="1" x14ac:dyDescent="0.25">
      <c r="Q5" s="175"/>
    </row>
    <row r="6" spans="1:18" ht="18.75" customHeight="1" thickBot="1" x14ac:dyDescent="0.25">
      <c r="B6" s="226" t="s">
        <v>37</v>
      </c>
      <c r="C6" s="228" t="s">
        <v>298</v>
      </c>
      <c r="D6" s="228" t="s">
        <v>6</v>
      </c>
      <c r="E6" s="228" t="s">
        <v>299</v>
      </c>
      <c r="F6" s="228" t="s">
        <v>5</v>
      </c>
      <c r="G6" s="228" t="s">
        <v>3</v>
      </c>
      <c r="H6" s="226" t="s">
        <v>49</v>
      </c>
      <c r="I6" s="228" t="s">
        <v>57</v>
      </c>
      <c r="J6" s="228" t="s">
        <v>56</v>
      </c>
      <c r="K6" s="226" t="s">
        <v>58</v>
      </c>
      <c r="L6" s="228" t="s">
        <v>13</v>
      </c>
      <c r="M6" s="228" t="s">
        <v>14</v>
      </c>
      <c r="N6" s="228" t="s">
        <v>309</v>
      </c>
      <c r="O6" s="227" t="s">
        <v>297</v>
      </c>
      <c r="P6" s="227" t="s">
        <v>8</v>
      </c>
      <c r="Q6" s="226" t="s">
        <v>15</v>
      </c>
    </row>
    <row r="7" spans="1:18" ht="21" customHeight="1" x14ac:dyDescent="0.2">
      <c r="A7" s="557" t="s">
        <v>111</v>
      </c>
      <c r="B7" s="516">
        <f>SUM(C7:G7)</f>
        <v>2</v>
      </c>
      <c r="C7" s="513">
        <v>0</v>
      </c>
      <c r="D7" s="290">
        <v>0</v>
      </c>
      <c r="E7" s="265">
        <v>0</v>
      </c>
      <c r="F7" s="290">
        <v>0</v>
      </c>
      <c r="G7" s="263">
        <v>2</v>
      </c>
      <c r="H7" s="516">
        <f>SUM(I7:J7)</f>
        <v>1</v>
      </c>
      <c r="I7" s="518">
        <v>1</v>
      </c>
      <c r="J7" s="529">
        <v>0</v>
      </c>
      <c r="K7" s="516">
        <f>SUM(L7:N7)</f>
        <v>0</v>
      </c>
      <c r="L7" s="530">
        <v>0</v>
      </c>
      <c r="M7" s="461">
        <v>0</v>
      </c>
      <c r="N7" s="531">
        <v>0</v>
      </c>
      <c r="O7" s="524">
        <v>0</v>
      </c>
      <c r="P7" s="524">
        <v>0</v>
      </c>
      <c r="Q7" s="536">
        <f>SUM(B7+H7+K7+O7+P7)</f>
        <v>3</v>
      </c>
    </row>
    <row r="8" spans="1:18" ht="21" customHeight="1" x14ac:dyDescent="0.2">
      <c r="A8" s="558" t="s">
        <v>112</v>
      </c>
      <c r="B8" s="516">
        <f t="shared" ref="B8:B71" si="0">SUM(C8:G8)</f>
        <v>93</v>
      </c>
      <c r="C8" s="514">
        <v>22</v>
      </c>
      <c r="D8" s="293">
        <v>0</v>
      </c>
      <c r="E8" s="293">
        <v>4</v>
      </c>
      <c r="F8" s="293">
        <v>25</v>
      </c>
      <c r="G8" s="517">
        <v>42</v>
      </c>
      <c r="H8" s="516">
        <f t="shared" ref="H8:H71" si="1">SUM(I8:J8)</f>
        <v>46</v>
      </c>
      <c r="I8" s="519">
        <v>25</v>
      </c>
      <c r="J8" s="462">
        <v>21</v>
      </c>
      <c r="K8" s="516">
        <f t="shared" ref="K8:K71" si="2">SUM(L8:N8)</f>
        <v>15</v>
      </c>
      <c r="L8" s="520">
        <v>9</v>
      </c>
      <c r="M8" s="462">
        <v>6</v>
      </c>
      <c r="N8" s="532">
        <v>0</v>
      </c>
      <c r="O8" s="524">
        <v>2</v>
      </c>
      <c r="P8" s="524">
        <v>3</v>
      </c>
      <c r="Q8" s="536">
        <f t="shared" ref="Q8:Q71" si="3">SUM(B8+H8+K8+O8+P8)</f>
        <v>159</v>
      </c>
      <c r="R8" s="231"/>
    </row>
    <row r="9" spans="1:18" ht="21" customHeight="1" x14ac:dyDescent="0.2">
      <c r="A9" s="558" t="s">
        <v>113</v>
      </c>
      <c r="B9" s="516">
        <f t="shared" si="0"/>
        <v>5</v>
      </c>
      <c r="C9" s="514">
        <v>0</v>
      </c>
      <c r="D9" s="293">
        <v>1</v>
      </c>
      <c r="E9" s="293">
        <v>0</v>
      </c>
      <c r="F9" s="293">
        <v>3</v>
      </c>
      <c r="G9" s="517">
        <v>1</v>
      </c>
      <c r="H9" s="516">
        <f t="shared" si="1"/>
        <v>1</v>
      </c>
      <c r="I9" s="520">
        <v>1</v>
      </c>
      <c r="J9" s="462">
        <v>0</v>
      </c>
      <c r="K9" s="516">
        <f t="shared" si="2"/>
        <v>1</v>
      </c>
      <c r="L9" s="520">
        <v>0</v>
      </c>
      <c r="M9" s="462">
        <v>1</v>
      </c>
      <c r="N9" s="532">
        <v>0</v>
      </c>
      <c r="O9" s="524">
        <v>0</v>
      </c>
      <c r="P9" s="524">
        <v>0</v>
      </c>
      <c r="Q9" s="536">
        <f t="shared" si="3"/>
        <v>7</v>
      </c>
      <c r="R9" s="231"/>
    </row>
    <row r="10" spans="1:18" ht="21" customHeight="1" x14ac:dyDescent="0.2">
      <c r="A10" s="558" t="s">
        <v>114</v>
      </c>
      <c r="B10" s="516">
        <f t="shared" si="0"/>
        <v>281</v>
      </c>
      <c r="C10" s="514">
        <v>74</v>
      </c>
      <c r="D10" s="293">
        <v>7</v>
      </c>
      <c r="E10" s="293">
        <v>6</v>
      </c>
      <c r="F10" s="293">
        <v>83</v>
      </c>
      <c r="G10" s="517">
        <v>111</v>
      </c>
      <c r="H10" s="516">
        <f t="shared" si="1"/>
        <v>175</v>
      </c>
      <c r="I10" s="519">
        <v>51</v>
      </c>
      <c r="J10" s="462">
        <v>124</v>
      </c>
      <c r="K10" s="516">
        <f t="shared" si="2"/>
        <v>67</v>
      </c>
      <c r="L10" s="519">
        <v>32</v>
      </c>
      <c r="M10" s="462">
        <v>35</v>
      </c>
      <c r="N10" s="533">
        <v>0</v>
      </c>
      <c r="O10" s="524">
        <v>11</v>
      </c>
      <c r="P10" s="524">
        <v>19</v>
      </c>
      <c r="Q10" s="536">
        <f t="shared" si="3"/>
        <v>553</v>
      </c>
      <c r="R10" s="231"/>
    </row>
    <row r="11" spans="1:18" ht="21" customHeight="1" x14ac:dyDescent="0.2">
      <c r="A11" s="558" t="s">
        <v>115</v>
      </c>
      <c r="B11" s="516">
        <f t="shared" si="0"/>
        <v>6197</v>
      </c>
      <c r="C11" s="514">
        <v>1831</v>
      </c>
      <c r="D11" s="293">
        <v>75</v>
      </c>
      <c r="E11" s="293">
        <v>369</v>
      </c>
      <c r="F11" s="293">
        <v>1081</v>
      </c>
      <c r="G11" s="517">
        <v>2841</v>
      </c>
      <c r="H11" s="516">
        <f t="shared" si="1"/>
        <v>2744</v>
      </c>
      <c r="I11" s="519">
        <v>1143</v>
      </c>
      <c r="J11" s="462">
        <v>1601</v>
      </c>
      <c r="K11" s="516">
        <f t="shared" si="2"/>
        <v>1602</v>
      </c>
      <c r="L11" s="519">
        <v>714</v>
      </c>
      <c r="M11" s="462">
        <v>883</v>
      </c>
      <c r="N11" s="533">
        <v>5</v>
      </c>
      <c r="O11" s="524">
        <v>327</v>
      </c>
      <c r="P11" s="524">
        <v>203</v>
      </c>
      <c r="Q11" s="536">
        <f t="shared" si="3"/>
        <v>11073</v>
      </c>
      <c r="R11" s="231"/>
    </row>
    <row r="12" spans="1:18" ht="21" customHeight="1" x14ac:dyDescent="0.2">
      <c r="A12" s="558" t="s">
        <v>116</v>
      </c>
      <c r="B12" s="516">
        <f t="shared" si="0"/>
        <v>2830</v>
      </c>
      <c r="C12" s="514">
        <v>916</v>
      </c>
      <c r="D12" s="293">
        <v>33</v>
      </c>
      <c r="E12" s="293">
        <v>84</v>
      </c>
      <c r="F12" s="293">
        <v>616</v>
      </c>
      <c r="G12" s="517">
        <v>1181</v>
      </c>
      <c r="H12" s="516">
        <f t="shared" si="1"/>
        <v>1618</v>
      </c>
      <c r="I12" s="519">
        <v>463</v>
      </c>
      <c r="J12" s="462">
        <v>1155</v>
      </c>
      <c r="K12" s="516">
        <f t="shared" si="2"/>
        <v>670</v>
      </c>
      <c r="L12" s="519">
        <v>315</v>
      </c>
      <c r="M12" s="462">
        <v>353</v>
      </c>
      <c r="N12" s="533">
        <v>2</v>
      </c>
      <c r="O12" s="524">
        <v>27</v>
      </c>
      <c r="P12" s="524">
        <v>26</v>
      </c>
      <c r="Q12" s="536">
        <f t="shared" si="3"/>
        <v>5171</v>
      </c>
      <c r="R12" s="231"/>
    </row>
    <row r="13" spans="1:18" ht="21" customHeight="1" x14ac:dyDescent="0.2">
      <c r="A13" s="558" t="s">
        <v>117</v>
      </c>
      <c r="B13" s="516">
        <f t="shared" si="0"/>
        <v>4871</v>
      </c>
      <c r="C13" s="514">
        <v>1468</v>
      </c>
      <c r="D13" s="293">
        <v>83</v>
      </c>
      <c r="E13" s="293">
        <v>100</v>
      </c>
      <c r="F13" s="293">
        <v>1116</v>
      </c>
      <c r="G13" s="517">
        <v>2104</v>
      </c>
      <c r="H13" s="516">
        <f t="shared" si="1"/>
        <v>2520</v>
      </c>
      <c r="I13" s="519">
        <v>671</v>
      </c>
      <c r="J13" s="462">
        <v>1849</v>
      </c>
      <c r="K13" s="516">
        <f t="shared" si="2"/>
        <v>1446</v>
      </c>
      <c r="L13" s="519">
        <v>664</v>
      </c>
      <c r="M13" s="462">
        <v>780</v>
      </c>
      <c r="N13" s="533">
        <v>2</v>
      </c>
      <c r="O13" s="524">
        <v>202</v>
      </c>
      <c r="P13" s="524">
        <v>276</v>
      </c>
      <c r="Q13" s="536">
        <f t="shared" si="3"/>
        <v>9315</v>
      </c>
      <c r="R13" s="231"/>
    </row>
    <row r="14" spans="1:18" ht="21" customHeight="1" x14ac:dyDescent="0.2">
      <c r="A14" s="558" t="s">
        <v>373</v>
      </c>
      <c r="B14" s="516">
        <f t="shared" si="0"/>
        <v>109</v>
      </c>
      <c r="C14" s="514">
        <v>36</v>
      </c>
      <c r="D14" s="293">
        <v>0</v>
      </c>
      <c r="E14" s="293">
        <v>1</v>
      </c>
      <c r="F14" s="293">
        <v>14</v>
      </c>
      <c r="G14" s="517">
        <v>58</v>
      </c>
      <c r="H14" s="516">
        <f t="shared" si="1"/>
        <v>53</v>
      </c>
      <c r="I14" s="519">
        <v>15</v>
      </c>
      <c r="J14" s="462">
        <v>38</v>
      </c>
      <c r="K14" s="516">
        <f t="shared" si="2"/>
        <v>17</v>
      </c>
      <c r="L14" s="519">
        <v>9</v>
      </c>
      <c r="M14" s="462">
        <v>8</v>
      </c>
      <c r="N14" s="533">
        <v>0</v>
      </c>
      <c r="O14" s="524">
        <v>2</v>
      </c>
      <c r="P14" s="524">
        <v>2</v>
      </c>
      <c r="Q14" s="536">
        <f t="shared" si="3"/>
        <v>183</v>
      </c>
      <c r="R14" s="231"/>
    </row>
    <row r="15" spans="1:18" ht="21" customHeight="1" x14ac:dyDescent="0.2">
      <c r="A15" s="558" t="s">
        <v>118</v>
      </c>
      <c r="B15" s="516">
        <f t="shared" si="0"/>
        <v>535</v>
      </c>
      <c r="C15" s="514">
        <v>131</v>
      </c>
      <c r="D15" s="293">
        <v>4</v>
      </c>
      <c r="E15" s="293">
        <v>20</v>
      </c>
      <c r="F15" s="293">
        <v>142</v>
      </c>
      <c r="G15" s="517">
        <v>238</v>
      </c>
      <c r="H15" s="516">
        <f t="shared" si="1"/>
        <v>272</v>
      </c>
      <c r="I15" s="519">
        <v>89</v>
      </c>
      <c r="J15" s="462">
        <v>183</v>
      </c>
      <c r="K15" s="516">
        <f t="shared" si="2"/>
        <v>130</v>
      </c>
      <c r="L15" s="519">
        <v>54</v>
      </c>
      <c r="M15" s="462">
        <v>76</v>
      </c>
      <c r="N15" s="533">
        <v>0</v>
      </c>
      <c r="O15" s="524">
        <v>5</v>
      </c>
      <c r="P15" s="524">
        <v>4</v>
      </c>
      <c r="Q15" s="536">
        <f t="shared" si="3"/>
        <v>946</v>
      </c>
      <c r="R15" s="231"/>
    </row>
    <row r="16" spans="1:18" ht="21" customHeight="1" x14ac:dyDescent="0.2">
      <c r="A16" s="558" t="s">
        <v>119</v>
      </c>
      <c r="B16" s="516">
        <f t="shared" si="0"/>
        <v>368</v>
      </c>
      <c r="C16" s="514">
        <v>111</v>
      </c>
      <c r="D16" s="293">
        <v>3</v>
      </c>
      <c r="E16" s="293">
        <v>12</v>
      </c>
      <c r="F16" s="293">
        <v>61</v>
      </c>
      <c r="G16" s="517">
        <v>181</v>
      </c>
      <c r="H16" s="516">
        <f t="shared" si="1"/>
        <v>137</v>
      </c>
      <c r="I16" s="519">
        <v>44</v>
      </c>
      <c r="J16" s="462">
        <v>93</v>
      </c>
      <c r="K16" s="516">
        <f t="shared" si="2"/>
        <v>83</v>
      </c>
      <c r="L16" s="519">
        <v>40</v>
      </c>
      <c r="M16" s="462">
        <v>43</v>
      </c>
      <c r="N16" s="533">
        <v>0</v>
      </c>
      <c r="O16" s="524">
        <v>5</v>
      </c>
      <c r="P16" s="524">
        <v>13</v>
      </c>
      <c r="Q16" s="536">
        <f t="shared" si="3"/>
        <v>606</v>
      </c>
      <c r="R16" s="231"/>
    </row>
    <row r="17" spans="1:21" ht="21" customHeight="1" x14ac:dyDescent="0.2">
      <c r="A17" s="558" t="s">
        <v>120</v>
      </c>
      <c r="B17" s="516">
        <f t="shared" si="0"/>
        <v>27</v>
      </c>
      <c r="C17" s="514">
        <v>13</v>
      </c>
      <c r="D17" s="293">
        <v>0</v>
      </c>
      <c r="E17" s="293">
        <v>3</v>
      </c>
      <c r="F17" s="293">
        <v>3</v>
      </c>
      <c r="G17" s="517">
        <v>8</v>
      </c>
      <c r="H17" s="516">
        <f t="shared" si="1"/>
        <v>11</v>
      </c>
      <c r="I17" s="519">
        <v>3</v>
      </c>
      <c r="J17" s="462">
        <v>8</v>
      </c>
      <c r="K17" s="516">
        <f t="shared" si="2"/>
        <v>3</v>
      </c>
      <c r="L17" s="520">
        <v>1</v>
      </c>
      <c r="M17" s="463">
        <v>2</v>
      </c>
      <c r="N17" s="532">
        <v>0</v>
      </c>
      <c r="O17" s="524">
        <v>0</v>
      </c>
      <c r="P17" s="524">
        <v>2</v>
      </c>
      <c r="Q17" s="536">
        <f t="shared" si="3"/>
        <v>43</v>
      </c>
      <c r="R17" s="231"/>
    </row>
    <row r="18" spans="1:21" s="67" customFormat="1" ht="21" customHeight="1" x14ac:dyDescent="0.2">
      <c r="A18" s="558" t="s">
        <v>121</v>
      </c>
      <c r="B18" s="516">
        <f t="shared" si="0"/>
        <v>19</v>
      </c>
      <c r="C18" s="514">
        <v>7</v>
      </c>
      <c r="D18" s="293">
        <v>1</v>
      </c>
      <c r="E18" s="293">
        <v>0</v>
      </c>
      <c r="F18" s="293">
        <v>4</v>
      </c>
      <c r="G18" s="517">
        <v>7</v>
      </c>
      <c r="H18" s="516">
        <f t="shared" si="1"/>
        <v>13</v>
      </c>
      <c r="I18" s="519">
        <v>8</v>
      </c>
      <c r="J18" s="462">
        <v>5</v>
      </c>
      <c r="K18" s="516">
        <f t="shared" si="2"/>
        <v>3</v>
      </c>
      <c r="L18" s="519">
        <v>1</v>
      </c>
      <c r="M18" s="462">
        <v>2</v>
      </c>
      <c r="N18" s="533">
        <v>0</v>
      </c>
      <c r="O18" s="524">
        <v>4</v>
      </c>
      <c r="P18" s="524">
        <v>2</v>
      </c>
      <c r="Q18" s="536">
        <f t="shared" si="3"/>
        <v>41</v>
      </c>
      <c r="R18" s="231"/>
      <c r="S18" s="39"/>
      <c r="T18" s="39"/>
      <c r="U18" s="39"/>
    </row>
    <row r="19" spans="1:21" s="67" customFormat="1" ht="21" customHeight="1" x14ac:dyDescent="0.2">
      <c r="A19" s="558" t="s">
        <v>122</v>
      </c>
      <c r="B19" s="516">
        <f t="shared" si="0"/>
        <v>1861</v>
      </c>
      <c r="C19" s="514">
        <v>570</v>
      </c>
      <c r="D19" s="293">
        <v>11</v>
      </c>
      <c r="E19" s="293">
        <v>176</v>
      </c>
      <c r="F19" s="293">
        <v>302</v>
      </c>
      <c r="G19" s="517">
        <v>802</v>
      </c>
      <c r="H19" s="516">
        <f t="shared" si="1"/>
        <v>983</v>
      </c>
      <c r="I19" s="519">
        <v>372</v>
      </c>
      <c r="J19" s="462">
        <v>611</v>
      </c>
      <c r="K19" s="516">
        <f t="shared" si="2"/>
        <v>428</v>
      </c>
      <c r="L19" s="519">
        <v>193</v>
      </c>
      <c r="M19" s="462">
        <v>234</v>
      </c>
      <c r="N19" s="533">
        <v>1</v>
      </c>
      <c r="O19" s="524">
        <v>26</v>
      </c>
      <c r="P19" s="524">
        <v>64</v>
      </c>
      <c r="Q19" s="536">
        <f t="shared" si="3"/>
        <v>3362</v>
      </c>
      <c r="R19" s="231"/>
      <c r="S19" s="39"/>
      <c r="T19" s="39"/>
      <c r="U19" s="39"/>
    </row>
    <row r="20" spans="1:21" s="67" customFormat="1" ht="21" customHeight="1" x14ac:dyDescent="0.2">
      <c r="A20" s="558" t="s">
        <v>123</v>
      </c>
      <c r="B20" s="516">
        <f t="shared" si="0"/>
        <v>1314</v>
      </c>
      <c r="C20" s="514">
        <v>409</v>
      </c>
      <c r="D20" s="293">
        <v>13</v>
      </c>
      <c r="E20" s="293">
        <v>101</v>
      </c>
      <c r="F20" s="293">
        <v>246</v>
      </c>
      <c r="G20" s="517">
        <v>545</v>
      </c>
      <c r="H20" s="516">
        <f t="shared" si="1"/>
        <v>684</v>
      </c>
      <c r="I20" s="519">
        <v>293</v>
      </c>
      <c r="J20" s="462">
        <v>391</v>
      </c>
      <c r="K20" s="516">
        <f t="shared" si="2"/>
        <v>276</v>
      </c>
      <c r="L20" s="519">
        <v>144</v>
      </c>
      <c r="M20" s="462">
        <v>132</v>
      </c>
      <c r="N20" s="533">
        <v>0</v>
      </c>
      <c r="O20" s="524">
        <v>43</v>
      </c>
      <c r="P20" s="524">
        <v>67</v>
      </c>
      <c r="Q20" s="536">
        <f t="shared" si="3"/>
        <v>2384</v>
      </c>
      <c r="R20" s="231"/>
      <c r="S20" s="39"/>
      <c r="T20" s="39"/>
      <c r="U20" s="39"/>
    </row>
    <row r="21" spans="1:21" s="67" customFormat="1" ht="21" customHeight="1" x14ac:dyDescent="0.2">
      <c r="A21" s="558" t="s">
        <v>124</v>
      </c>
      <c r="B21" s="516">
        <f t="shared" si="0"/>
        <v>431</v>
      </c>
      <c r="C21" s="514">
        <v>124</v>
      </c>
      <c r="D21" s="293">
        <v>7</v>
      </c>
      <c r="E21" s="293">
        <v>15</v>
      </c>
      <c r="F21" s="293">
        <v>94</v>
      </c>
      <c r="G21" s="517">
        <v>191</v>
      </c>
      <c r="H21" s="516">
        <f t="shared" si="1"/>
        <v>246</v>
      </c>
      <c r="I21" s="519">
        <v>75</v>
      </c>
      <c r="J21" s="462">
        <v>171</v>
      </c>
      <c r="K21" s="516">
        <f t="shared" si="2"/>
        <v>103</v>
      </c>
      <c r="L21" s="519">
        <v>50</v>
      </c>
      <c r="M21" s="462">
        <v>53</v>
      </c>
      <c r="N21" s="533">
        <v>0</v>
      </c>
      <c r="O21" s="524">
        <v>23</v>
      </c>
      <c r="P21" s="524">
        <v>32</v>
      </c>
      <c r="Q21" s="536">
        <f t="shared" si="3"/>
        <v>835</v>
      </c>
      <c r="R21" s="231"/>
      <c r="S21" s="39"/>
      <c r="T21" s="39"/>
      <c r="U21" s="39"/>
    </row>
    <row r="22" spans="1:21" s="67" customFormat="1" ht="21" customHeight="1" x14ac:dyDescent="0.2">
      <c r="A22" s="558" t="s">
        <v>354</v>
      </c>
      <c r="B22" s="516">
        <f t="shared" si="0"/>
        <v>4</v>
      </c>
      <c r="C22" s="514">
        <v>1</v>
      </c>
      <c r="D22" s="293">
        <v>1</v>
      </c>
      <c r="E22" s="293">
        <v>0</v>
      </c>
      <c r="F22" s="293">
        <v>1</v>
      </c>
      <c r="G22" s="517">
        <v>1</v>
      </c>
      <c r="H22" s="516">
        <f t="shared" si="1"/>
        <v>3</v>
      </c>
      <c r="I22" s="519">
        <v>2</v>
      </c>
      <c r="J22" s="462">
        <v>1</v>
      </c>
      <c r="K22" s="516">
        <f t="shared" si="2"/>
        <v>0</v>
      </c>
      <c r="L22" s="520">
        <v>0</v>
      </c>
      <c r="M22" s="464">
        <v>0</v>
      </c>
      <c r="N22" s="532">
        <v>0</v>
      </c>
      <c r="O22" s="524">
        <v>0</v>
      </c>
      <c r="P22" s="524">
        <v>0</v>
      </c>
      <c r="Q22" s="536">
        <f t="shared" si="3"/>
        <v>7</v>
      </c>
      <c r="R22" s="231"/>
      <c r="S22" s="39"/>
      <c r="T22" s="39"/>
      <c r="U22" s="39"/>
    </row>
    <row r="23" spans="1:21" s="67" customFormat="1" ht="21" customHeight="1" x14ac:dyDescent="0.2">
      <c r="A23" s="558" t="s">
        <v>125</v>
      </c>
      <c r="B23" s="516">
        <f t="shared" si="0"/>
        <v>47</v>
      </c>
      <c r="C23" s="514">
        <v>14</v>
      </c>
      <c r="D23" s="293">
        <v>0</v>
      </c>
      <c r="E23" s="293">
        <v>7</v>
      </c>
      <c r="F23" s="293">
        <v>3</v>
      </c>
      <c r="G23" s="517">
        <v>23</v>
      </c>
      <c r="H23" s="516">
        <f t="shared" si="1"/>
        <v>7</v>
      </c>
      <c r="I23" s="519">
        <v>1</v>
      </c>
      <c r="J23" s="462">
        <v>6</v>
      </c>
      <c r="K23" s="516">
        <f t="shared" si="2"/>
        <v>10</v>
      </c>
      <c r="L23" s="519">
        <v>4</v>
      </c>
      <c r="M23" s="462">
        <v>6</v>
      </c>
      <c r="N23" s="533">
        <v>0</v>
      </c>
      <c r="O23" s="524">
        <v>1</v>
      </c>
      <c r="P23" s="524">
        <v>2</v>
      </c>
      <c r="Q23" s="536">
        <f t="shared" si="3"/>
        <v>67</v>
      </c>
      <c r="R23" s="231"/>
      <c r="S23" s="39"/>
      <c r="T23" s="39"/>
      <c r="U23" s="39"/>
    </row>
    <row r="24" spans="1:21" s="67" customFormat="1" ht="21" customHeight="1" x14ac:dyDescent="0.2">
      <c r="A24" s="558" t="s">
        <v>126</v>
      </c>
      <c r="B24" s="516">
        <f t="shared" si="0"/>
        <v>124</v>
      </c>
      <c r="C24" s="514">
        <v>43</v>
      </c>
      <c r="D24" s="293">
        <v>0</v>
      </c>
      <c r="E24" s="293">
        <v>2</v>
      </c>
      <c r="F24" s="293">
        <v>22</v>
      </c>
      <c r="G24" s="517">
        <v>57</v>
      </c>
      <c r="H24" s="516">
        <f t="shared" si="1"/>
        <v>71</v>
      </c>
      <c r="I24" s="519">
        <v>21</v>
      </c>
      <c r="J24" s="462">
        <v>50</v>
      </c>
      <c r="K24" s="516">
        <f t="shared" si="2"/>
        <v>35</v>
      </c>
      <c r="L24" s="519">
        <v>16</v>
      </c>
      <c r="M24" s="462">
        <v>19</v>
      </c>
      <c r="N24" s="533">
        <v>0</v>
      </c>
      <c r="O24" s="524">
        <v>1</v>
      </c>
      <c r="P24" s="524">
        <v>0</v>
      </c>
      <c r="Q24" s="536">
        <f t="shared" si="3"/>
        <v>231</v>
      </c>
      <c r="R24" s="231"/>
      <c r="S24" s="39"/>
      <c r="T24" s="39"/>
      <c r="U24" s="39"/>
    </row>
    <row r="25" spans="1:21" s="67" customFormat="1" ht="21" customHeight="1" x14ac:dyDescent="0.2">
      <c r="A25" s="558" t="s">
        <v>127</v>
      </c>
      <c r="B25" s="516">
        <f t="shared" si="0"/>
        <v>61</v>
      </c>
      <c r="C25" s="514">
        <v>19</v>
      </c>
      <c r="D25" s="293">
        <v>2</v>
      </c>
      <c r="E25" s="293">
        <v>2</v>
      </c>
      <c r="F25" s="293">
        <v>7</v>
      </c>
      <c r="G25" s="517">
        <v>31</v>
      </c>
      <c r="H25" s="516">
        <f t="shared" si="1"/>
        <v>20</v>
      </c>
      <c r="I25" s="519">
        <v>5</v>
      </c>
      <c r="J25" s="462">
        <v>15</v>
      </c>
      <c r="K25" s="516">
        <f t="shared" si="2"/>
        <v>15</v>
      </c>
      <c r="L25" s="519">
        <v>11</v>
      </c>
      <c r="M25" s="462">
        <v>4</v>
      </c>
      <c r="N25" s="533">
        <v>0</v>
      </c>
      <c r="O25" s="524">
        <v>0</v>
      </c>
      <c r="P25" s="524">
        <v>3</v>
      </c>
      <c r="Q25" s="536">
        <f t="shared" si="3"/>
        <v>99</v>
      </c>
      <c r="R25" s="231"/>
      <c r="S25" s="39"/>
      <c r="T25" s="39"/>
      <c r="U25" s="39"/>
    </row>
    <row r="26" spans="1:21" s="67" customFormat="1" ht="21" customHeight="1" x14ac:dyDescent="0.2">
      <c r="A26" s="558" t="s">
        <v>355</v>
      </c>
      <c r="B26" s="516">
        <f t="shared" si="0"/>
        <v>2</v>
      </c>
      <c r="C26" s="514">
        <v>1</v>
      </c>
      <c r="D26" s="293">
        <v>0</v>
      </c>
      <c r="E26" s="293">
        <v>0</v>
      </c>
      <c r="F26" s="293">
        <v>0</v>
      </c>
      <c r="G26" s="517">
        <v>1</v>
      </c>
      <c r="H26" s="516">
        <f t="shared" si="1"/>
        <v>8</v>
      </c>
      <c r="I26" s="519">
        <v>3</v>
      </c>
      <c r="J26" s="462">
        <v>5</v>
      </c>
      <c r="K26" s="516">
        <f t="shared" si="2"/>
        <v>3</v>
      </c>
      <c r="L26" s="519">
        <v>3</v>
      </c>
      <c r="M26" s="462">
        <v>0</v>
      </c>
      <c r="N26" s="533">
        <v>0</v>
      </c>
      <c r="O26" s="524">
        <v>0</v>
      </c>
      <c r="P26" s="524">
        <v>0</v>
      </c>
      <c r="Q26" s="536">
        <f t="shared" si="3"/>
        <v>13</v>
      </c>
      <c r="R26" s="231"/>
      <c r="S26" s="39"/>
      <c r="T26" s="39"/>
      <c r="U26" s="39"/>
    </row>
    <row r="27" spans="1:21" s="67" customFormat="1" ht="21" customHeight="1" x14ac:dyDescent="0.2">
      <c r="A27" s="558" t="s">
        <v>128</v>
      </c>
      <c r="B27" s="516">
        <f t="shared" si="0"/>
        <v>31</v>
      </c>
      <c r="C27" s="514">
        <v>9</v>
      </c>
      <c r="D27" s="293">
        <v>0</v>
      </c>
      <c r="E27" s="293">
        <v>2</v>
      </c>
      <c r="F27" s="293">
        <v>5</v>
      </c>
      <c r="G27" s="517">
        <v>15</v>
      </c>
      <c r="H27" s="516">
        <f t="shared" si="1"/>
        <v>15</v>
      </c>
      <c r="I27" s="519">
        <v>7</v>
      </c>
      <c r="J27" s="462">
        <v>8</v>
      </c>
      <c r="K27" s="516">
        <f t="shared" si="2"/>
        <v>5</v>
      </c>
      <c r="L27" s="519">
        <v>3</v>
      </c>
      <c r="M27" s="465">
        <v>2</v>
      </c>
      <c r="N27" s="533">
        <v>0</v>
      </c>
      <c r="O27" s="524">
        <v>2</v>
      </c>
      <c r="P27" s="524">
        <v>0</v>
      </c>
      <c r="Q27" s="536">
        <f t="shared" si="3"/>
        <v>53</v>
      </c>
      <c r="R27" s="231"/>
    </row>
    <row r="28" spans="1:21" s="67" customFormat="1" ht="21" customHeight="1" x14ac:dyDescent="0.2">
      <c r="A28" s="558" t="s">
        <v>129</v>
      </c>
      <c r="B28" s="516">
        <f t="shared" si="0"/>
        <v>999</v>
      </c>
      <c r="C28" s="514">
        <v>305</v>
      </c>
      <c r="D28" s="293">
        <v>7</v>
      </c>
      <c r="E28" s="293">
        <v>62</v>
      </c>
      <c r="F28" s="293">
        <v>226</v>
      </c>
      <c r="G28" s="517">
        <v>399</v>
      </c>
      <c r="H28" s="516">
        <f t="shared" si="1"/>
        <v>273</v>
      </c>
      <c r="I28" s="519">
        <v>126</v>
      </c>
      <c r="J28" s="462">
        <v>147</v>
      </c>
      <c r="K28" s="516">
        <f t="shared" si="2"/>
        <v>202</v>
      </c>
      <c r="L28" s="519">
        <v>82</v>
      </c>
      <c r="M28" s="462">
        <v>120</v>
      </c>
      <c r="N28" s="533">
        <v>0</v>
      </c>
      <c r="O28" s="524">
        <v>14</v>
      </c>
      <c r="P28" s="524">
        <v>26</v>
      </c>
      <c r="Q28" s="536">
        <f t="shared" si="3"/>
        <v>1514</v>
      </c>
      <c r="R28" s="231"/>
      <c r="S28" s="39"/>
      <c r="T28" s="39"/>
      <c r="U28" s="39"/>
    </row>
    <row r="29" spans="1:21" s="67" customFormat="1" ht="21" customHeight="1" x14ac:dyDescent="0.2">
      <c r="A29" s="558" t="s">
        <v>130</v>
      </c>
      <c r="B29" s="516">
        <f t="shared" si="0"/>
        <v>162</v>
      </c>
      <c r="C29" s="514">
        <v>49</v>
      </c>
      <c r="D29" s="293">
        <v>2</v>
      </c>
      <c r="E29" s="293">
        <v>4</v>
      </c>
      <c r="F29" s="293">
        <v>38</v>
      </c>
      <c r="G29" s="517">
        <v>69</v>
      </c>
      <c r="H29" s="516">
        <f t="shared" si="1"/>
        <v>88</v>
      </c>
      <c r="I29" s="519">
        <v>26</v>
      </c>
      <c r="J29" s="462">
        <v>62</v>
      </c>
      <c r="K29" s="516">
        <f t="shared" si="2"/>
        <v>32</v>
      </c>
      <c r="L29" s="519">
        <v>8</v>
      </c>
      <c r="M29" s="462">
        <v>24</v>
      </c>
      <c r="N29" s="533">
        <v>0</v>
      </c>
      <c r="O29" s="524">
        <v>3</v>
      </c>
      <c r="P29" s="524">
        <v>1</v>
      </c>
      <c r="Q29" s="536">
        <f t="shared" si="3"/>
        <v>286</v>
      </c>
      <c r="R29" s="231"/>
      <c r="S29" s="39"/>
      <c r="T29" s="39"/>
      <c r="U29" s="39"/>
    </row>
    <row r="30" spans="1:21" s="67" customFormat="1" ht="21" customHeight="1" x14ac:dyDescent="0.2">
      <c r="A30" s="558" t="s">
        <v>131</v>
      </c>
      <c r="B30" s="516">
        <f t="shared" si="0"/>
        <v>7</v>
      </c>
      <c r="C30" s="514">
        <v>0</v>
      </c>
      <c r="D30" s="293">
        <v>0</v>
      </c>
      <c r="E30" s="293">
        <v>0</v>
      </c>
      <c r="F30" s="293">
        <v>0</v>
      </c>
      <c r="G30" s="517">
        <v>7</v>
      </c>
      <c r="H30" s="516">
        <f t="shared" si="1"/>
        <v>2</v>
      </c>
      <c r="I30" s="520">
        <v>0</v>
      </c>
      <c r="J30" s="462">
        <v>2</v>
      </c>
      <c r="K30" s="516">
        <f t="shared" si="2"/>
        <v>0</v>
      </c>
      <c r="L30" s="520">
        <v>0</v>
      </c>
      <c r="M30" s="465">
        <v>0</v>
      </c>
      <c r="N30" s="532">
        <v>0</v>
      </c>
      <c r="O30" s="524">
        <v>0</v>
      </c>
      <c r="P30" s="524">
        <v>0</v>
      </c>
      <c r="Q30" s="536">
        <f t="shared" si="3"/>
        <v>9</v>
      </c>
      <c r="R30" s="231"/>
      <c r="S30" s="39"/>
      <c r="T30" s="39"/>
      <c r="U30" s="39"/>
    </row>
    <row r="31" spans="1:21" s="67" customFormat="1" ht="21" customHeight="1" x14ac:dyDescent="0.2">
      <c r="A31" s="558" t="s">
        <v>132</v>
      </c>
      <c r="B31" s="516">
        <f t="shared" si="0"/>
        <v>26</v>
      </c>
      <c r="C31" s="514">
        <v>9</v>
      </c>
      <c r="D31" s="293">
        <v>0</v>
      </c>
      <c r="E31" s="293">
        <v>1</v>
      </c>
      <c r="F31" s="293">
        <v>5</v>
      </c>
      <c r="G31" s="517">
        <v>11</v>
      </c>
      <c r="H31" s="516">
        <f t="shared" si="1"/>
        <v>16</v>
      </c>
      <c r="I31" s="519">
        <v>7</v>
      </c>
      <c r="J31" s="462">
        <v>9</v>
      </c>
      <c r="K31" s="516">
        <f t="shared" si="2"/>
        <v>2</v>
      </c>
      <c r="L31" s="519">
        <v>0</v>
      </c>
      <c r="M31" s="462">
        <v>2</v>
      </c>
      <c r="N31" s="533">
        <v>0</v>
      </c>
      <c r="O31" s="524">
        <v>0</v>
      </c>
      <c r="P31" s="524">
        <v>0</v>
      </c>
      <c r="Q31" s="536">
        <f t="shared" si="3"/>
        <v>44</v>
      </c>
      <c r="R31" s="231"/>
      <c r="S31" s="39"/>
      <c r="T31" s="39"/>
      <c r="U31" s="39"/>
    </row>
    <row r="32" spans="1:21" s="67" customFormat="1" ht="21" customHeight="1" x14ac:dyDescent="0.2">
      <c r="A32" s="558" t="s">
        <v>133</v>
      </c>
      <c r="B32" s="516">
        <f t="shared" si="0"/>
        <v>269</v>
      </c>
      <c r="C32" s="514">
        <v>88</v>
      </c>
      <c r="D32" s="293">
        <v>1</v>
      </c>
      <c r="E32" s="293">
        <v>11</v>
      </c>
      <c r="F32" s="293">
        <v>52</v>
      </c>
      <c r="G32" s="517">
        <v>117</v>
      </c>
      <c r="H32" s="516">
        <f t="shared" si="1"/>
        <v>68</v>
      </c>
      <c r="I32" s="519">
        <v>32</v>
      </c>
      <c r="J32" s="462">
        <v>36</v>
      </c>
      <c r="K32" s="516">
        <f t="shared" si="2"/>
        <v>48</v>
      </c>
      <c r="L32" s="519">
        <v>21</v>
      </c>
      <c r="M32" s="462">
        <v>27</v>
      </c>
      <c r="N32" s="533">
        <v>0</v>
      </c>
      <c r="O32" s="524">
        <v>5</v>
      </c>
      <c r="P32" s="524">
        <v>11</v>
      </c>
      <c r="Q32" s="536">
        <f t="shared" si="3"/>
        <v>401</v>
      </c>
      <c r="R32" s="231"/>
      <c r="S32" s="39"/>
      <c r="T32" s="39"/>
      <c r="U32" s="39"/>
    </row>
    <row r="33" spans="1:21" s="67" customFormat="1" ht="21" customHeight="1" x14ac:dyDescent="0.2">
      <c r="A33" s="558" t="s">
        <v>374</v>
      </c>
      <c r="B33" s="516">
        <f t="shared" si="0"/>
        <v>43</v>
      </c>
      <c r="C33" s="514">
        <v>14</v>
      </c>
      <c r="D33" s="293">
        <v>0</v>
      </c>
      <c r="E33" s="293">
        <v>2</v>
      </c>
      <c r="F33" s="293">
        <v>7</v>
      </c>
      <c r="G33" s="517">
        <v>20</v>
      </c>
      <c r="H33" s="516">
        <f t="shared" si="1"/>
        <v>17</v>
      </c>
      <c r="I33" s="519">
        <v>7</v>
      </c>
      <c r="J33" s="462">
        <v>10</v>
      </c>
      <c r="K33" s="516">
        <f t="shared" si="2"/>
        <v>10</v>
      </c>
      <c r="L33" s="519">
        <v>6</v>
      </c>
      <c r="M33" s="462">
        <v>4</v>
      </c>
      <c r="N33" s="533">
        <v>0</v>
      </c>
      <c r="O33" s="524">
        <v>1</v>
      </c>
      <c r="P33" s="524">
        <v>0</v>
      </c>
      <c r="Q33" s="536">
        <f t="shared" si="3"/>
        <v>71</v>
      </c>
      <c r="R33" s="231"/>
      <c r="S33" s="39"/>
      <c r="T33" s="39"/>
      <c r="U33" s="39"/>
    </row>
    <row r="34" spans="1:21" s="67" customFormat="1" ht="21" customHeight="1" x14ac:dyDescent="0.2">
      <c r="A34" s="558" t="s">
        <v>134</v>
      </c>
      <c r="B34" s="516">
        <f t="shared" si="0"/>
        <v>59</v>
      </c>
      <c r="C34" s="514">
        <v>16</v>
      </c>
      <c r="D34" s="293">
        <v>2</v>
      </c>
      <c r="E34" s="293">
        <v>3</v>
      </c>
      <c r="F34" s="293">
        <v>14</v>
      </c>
      <c r="G34" s="517">
        <v>24</v>
      </c>
      <c r="H34" s="516">
        <f t="shared" si="1"/>
        <v>32</v>
      </c>
      <c r="I34" s="519">
        <v>11</v>
      </c>
      <c r="J34" s="462">
        <v>21</v>
      </c>
      <c r="K34" s="516">
        <f t="shared" si="2"/>
        <v>18</v>
      </c>
      <c r="L34" s="519">
        <v>7</v>
      </c>
      <c r="M34" s="462">
        <v>11</v>
      </c>
      <c r="N34" s="533">
        <v>0</v>
      </c>
      <c r="O34" s="524">
        <v>1</v>
      </c>
      <c r="P34" s="524">
        <v>3</v>
      </c>
      <c r="Q34" s="536">
        <f t="shared" si="3"/>
        <v>113</v>
      </c>
      <c r="R34" s="231"/>
      <c r="S34" s="39"/>
      <c r="T34" s="39"/>
      <c r="U34" s="39"/>
    </row>
    <row r="35" spans="1:21" s="67" customFormat="1" ht="21" customHeight="1" x14ac:dyDescent="0.2">
      <c r="A35" s="558" t="s">
        <v>135</v>
      </c>
      <c r="B35" s="516">
        <f t="shared" si="0"/>
        <v>26</v>
      </c>
      <c r="C35" s="514">
        <v>11</v>
      </c>
      <c r="D35" s="293">
        <v>0</v>
      </c>
      <c r="E35" s="293">
        <v>0</v>
      </c>
      <c r="F35" s="293">
        <v>7</v>
      </c>
      <c r="G35" s="517">
        <v>8</v>
      </c>
      <c r="H35" s="516">
        <f t="shared" si="1"/>
        <v>4</v>
      </c>
      <c r="I35" s="519">
        <v>2</v>
      </c>
      <c r="J35" s="462">
        <v>2</v>
      </c>
      <c r="K35" s="516">
        <f t="shared" si="2"/>
        <v>5</v>
      </c>
      <c r="L35" s="519">
        <v>2</v>
      </c>
      <c r="M35" s="462">
        <v>3</v>
      </c>
      <c r="N35" s="533">
        <v>0</v>
      </c>
      <c r="O35" s="524">
        <v>0</v>
      </c>
      <c r="P35" s="524">
        <v>0</v>
      </c>
      <c r="Q35" s="536">
        <f t="shared" si="3"/>
        <v>35</v>
      </c>
      <c r="R35" s="231"/>
      <c r="S35" s="39"/>
      <c r="T35" s="39"/>
      <c r="U35" s="39"/>
    </row>
    <row r="36" spans="1:21" s="67" customFormat="1" ht="21" customHeight="1" x14ac:dyDescent="0.2">
      <c r="A36" s="558" t="s">
        <v>136</v>
      </c>
      <c r="B36" s="516">
        <f t="shared" si="0"/>
        <v>83</v>
      </c>
      <c r="C36" s="514">
        <v>30</v>
      </c>
      <c r="D36" s="293">
        <v>1</v>
      </c>
      <c r="E36" s="293">
        <v>2</v>
      </c>
      <c r="F36" s="293">
        <v>13</v>
      </c>
      <c r="G36" s="517">
        <v>37</v>
      </c>
      <c r="H36" s="516">
        <f t="shared" si="1"/>
        <v>24</v>
      </c>
      <c r="I36" s="519">
        <v>6</v>
      </c>
      <c r="J36" s="462">
        <v>18</v>
      </c>
      <c r="K36" s="516">
        <f t="shared" si="2"/>
        <v>7</v>
      </c>
      <c r="L36" s="519">
        <v>4</v>
      </c>
      <c r="M36" s="462">
        <v>3</v>
      </c>
      <c r="N36" s="533">
        <v>0</v>
      </c>
      <c r="O36" s="524">
        <v>2</v>
      </c>
      <c r="P36" s="524">
        <v>1</v>
      </c>
      <c r="Q36" s="536">
        <f t="shared" si="3"/>
        <v>117</v>
      </c>
      <c r="R36" s="231"/>
      <c r="S36" s="39"/>
      <c r="T36" s="39"/>
      <c r="U36" s="39"/>
    </row>
    <row r="37" spans="1:21" s="67" customFormat="1" ht="21" customHeight="1" x14ac:dyDescent="0.2">
      <c r="A37" s="558" t="s">
        <v>137</v>
      </c>
      <c r="B37" s="516">
        <f t="shared" si="0"/>
        <v>145</v>
      </c>
      <c r="C37" s="514">
        <v>50</v>
      </c>
      <c r="D37" s="293">
        <v>4</v>
      </c>
      <c r="E37" s="293">
        <v>5</v>
      </c>
      <c r="F37" s="293">
        <v>22</v>
      </c>
      <c r="G37" s="517">
        <v>64</v>
      </c>
      <c r="H37" s="516">
        <f t="shared" si="1"/>
        <v>55</v>
      </c>
      <c r="I37" s="519">
        <v>25</v>
      </c>
      <c r="J37" s="462">
        <v>30</v>
      </c>
      <c r="K37" s="516">
        <f t="shared" si="2"/>
        <v>22</v>
      </c>
      <c r="L37" s="519">
        <v>9</v>
      </c>
      <c r="M37" s="462">
        <v>13</v>
      </c>
      <c r="N37" s="533">
        <v>0</v>
      </c>
      <c r="O37" s="524">
        <v>0</v>
      </c>
      <c r="P37" s="524">
        <v>4</v>
      </c>
      <c r="Q37" s="536">
        <f t="shared" si="3"/>
        <v>226</v>
      </c>
      <c r="R37" s="231"/>
      <c r="S37" s="39"/>
      <c r="T37" s="39"/>
      <c r="U37" s="39"/>
    </row>
    <row r="38" spans="1:21" s="67" customFormat="1" ht="21" customHeight="1" x14ac:dyDescent="0.2">
      <c r="A38" s="558" t="s">
        <v>138</v>
      </c>
      <c r="B38" s="516">
        <f t="shared" si="0"/>
        <v>182</v>
      </c>
      <c r="C38" s="514">
        <v>55</v>
      </c>
      <c r="D38" s="293">
        <v>0</v>
      </c>
      <c r="E38" s="293">
        <v>13</v>
      </c>
      <c r="F38" s="293">
        <v>31</v>
      </c>
      <c r="G38" s="517">
        <v>83</v>
      </c>
      <c r="H38" s="516">
        <f t="shared" si="1"/>
        <v>65</v>
      </c>
      <c r="I38" s="519">
        <v>31</v>
      </c>
      <c r="J38" s="462">
        <v>34</v>
      </c>
      <c r="K38" s="516">
        <f t="shared" si="2"/>
        <v>26</v>
      </c>
      <c r="L38" s="519">
        <v>14</v>
      </c>
      <c r="M38" s="462">
        <v>12</v>
      </c>
      <c r="N38" s="533">
        <v>0</v>
      </c>
      <c r="O38" s="524">
        <v>3</v>
      </c>
      <c r="P38" s="524">
        <v>6</v>
      </c>
      <c r="Q38" s="536">
        <f t="shared" si="3"/>
        <v>282</v>
      </c>
      <c r="R38" s="231"/>
      <c r="S38" s="39"/>
      <c r="T38" s="39"/>
      <c r="U38" s="39"/>
    </row>
    <row r="39" spans="1:21" s="67" customFormat="1" ht="21" customHeight="1" x14ac:dyDescent="0.2">
      <c r="A39" s="558" t="s">
        <v>139</v>
      </c>
      <c r="B39" s="516">
        <f t="shared" si="0"/>
        <v>136</v>
      </c>
      <c r="C39" s="514">
        <v>33</v>
      </c>
      <c r="D39" s="293">
        <v>2</v>
      </c>
      <c r="E39" s="293">
        <v>6</v>
      </c>
      <c r="F39" s="293">
        <v>27</v>
      </c>
      <c r="G39" s="517">
        <v>68</v>
      </c>
      <c r="H39" s="516">
        <f t="shared" si="1"/>
        <v>58</v>
      </c>
      <c r="I39" s="519">
        <v>25</v>
      </c>
      <c r="J39" s="462">
        <v>33</v>
      </c>
      <c r="K39" s="516">
        <f t="shared" si="2"/>
        <v>27</v>
      </c>
      <c r="L39" s="519">
        <v>12</v>
      </c>
      <c r="M39" s="462">
        <v>14</v>
      </c>
      <c r="N39" s="533">
        <v>1</v>
      </c>
      <c r="O39" s="524">
        <v>8</v>
      </c>
      <c r="P39" s="524">
        <v>7</v>
      </c>
      <c r="Q39" s="536">
        <f t="shared" si="3"/>
        <v>236</v>
      </c>
      <c r="R39" s="231"/>
      <c r="S39" s="39"/>
      <c r="T39" s="39"/>
      <c r="U39" s="39"/>
    </row>
    <row r="40" spans="1:21" s="67" customFormat="1" ht="21" customHeight="1" x14ac:dyDescent="0.2">
      <c r="A40" s="558" t="s">
        <v>140</v>
      </c>
      <c r="B40" s="516">
        <f t="shared" si="0"/>
        <v>14</v>
      </c>
      <c r="C40" s="514">
        <v>3</v>
      </c>
      <c r="D40" s="293">
        <v>0</v>
      </c>
      <c r="E40" s="293">
        <v>1</v>
      </c>
      <c r="F40" s="293">
        <v>2</v>
      </c>
      <c r="G40" s="517">
        <v>8</v>
      </c>
      <c r="H40" s="516">
        <f t="shared" si="1"/>
        <v>4</v>
      </c>
      <c r="I40" s="520">
        <v>0</v>
      </c>
      <c r="J40" s="462">
        <v>4</v>
      </c>
      <c r="K40" s="516">
        <f t="shared" si="2"/>
        <v>2</v>
      </c>
      <c r="L40" s="520">
        <v>0</v>
      </c>
      <c r="M40" s="462">
        <v>2</v>
      </c>
      <c r="N40" s="532">
        <v>0</v>
      </c>
      <c r="O40" s="524">
        <v>0</v>
      </c>
      <c r="P40" s="524">
        <v>0</v>
      </c>
      <c r="Q40" s="536">
        <f t="shared" si="3"/>
        <v>20</v>
      </c>
      <c r="R40" s="231"/>
      <c r="S40" s="39"/>
      <c r="T40" s="39"/>
      <c r="U40" s="39"/>
    </row>
    <row r="41" spans="1:21" s="67" customFormat="1" ht="21" customHeight="1" x14ac:dyDescent="0.2">
      <c r="A41" s="558" t="s">
        <v>141</v>
      </c>
      <c r="B41" s="516">
        <f t="shared" si="0"/>
        <v>61</v>
      </c>
      <c r="C41" s="514">
        <v>19</v>
      </c>
      <c r="D41" s="293">
        <v>1</v>
      </c>
      <c r="E41" s="293">
        <v>4</v>
      </c>
      <c r="F41" s="293">
        <v>14</v>
      </c>
      <c r="G41" s="517">
        <v>23</v>
      </c>
      <c r="H41" s="516">
        <f t="shared" si="1"/>
        <v>30</v>
      </c>
      <c r="I41" s="519">
        <v>17</v>
      </c>
      <c r="J41" s="462">
        <v>13</v>
      </c>
      <c r="K41" s="516">
        <f t="shared" si="2"/>
        <v>8</v>
      </c>
      <c r="L41" s="519">
        <v>6</v>
      </c>
      <c r="M41" s="462">
        <v>2</v>
      </c>
      <c r="N41" s="533">
        <v>0</v>
      </c>
      <c r="O41" s="524">
        <v>0</v>
      </c>
      <c r="P41" s="524">
        <v>0</v>
      </c>
      <c r="Q41" s="536">
        <f t="shared" si="3"/>
        <v>99</v>
      </c>
      <c r="R41" s="231"/>
      <c r="S41" s="39"/>
      <c r="T41" s="39"/>
      <c r="U41" s="39"/>
    </row>
    <row r="42" spans="1:21" s="67" customFormat="1" ht="21" customHeight="1" x14ac:dyDescent="0.2">
      <c r="A42" s="558" t="s">
        <v>142</v>
      </c>
      <c r="B42" s="516">
        <f t="shared" si="0"/>
        <v>102</v>
      </c>
      <c r="C42" s="514">
        <v>24</v>
      </c>
      <c r="D42" s="293">
        <v>1</v>
      </c>
      <c r="E42" s="293">
        <v>8</v>
      </c>
      <c r="F42" s="293">
        <v>15</v>
      </c>
      <c r="G42" s="517">
        <v>54</v>
      </c>
      <c r="H42" s="516">
        <f t="shared" si="1"/>
        <v>59</v>
      </c>
      <c r="I42" s="519">
        <v>27</v>
      </c>
      <c r="J42" s="462">
        <v>32</v>
      </c>
      <c r="K42" s="516">
        <f t="shared" si="2"/>
        <v>23</v>
      </c>
      <c r="L42" s="519">
        <v>11</v>
      </c>
      <c r="M42" s="462">
        <v>12</v>
      </c>
      <c r="N42" s="533">
        <v>0</v>
      </c>
      <c r="O42" s="524">
        <v>2</v>
      </c>
      <c r="P42" s="524">
        <v>5</v>
      </c>
      <c r="Q42" s="536">
        <f t="shared" si="3"/>
        <v>191</v>
      </c>
      <c r="R42" s="231"/>
      <c r="S42" s="39"/>
      <c r="T42" s="39"/>
      <c r="U42" s="39"/>
    </row>
    <row r="43" spans="1:21" s="67" customFormat="1" ht="21" customHeight="1" x14ac:dyDescent="0.2">
      <c r="A43" s="558" t="s">
        <v>143</v>
      </c>
      <c r="B43" s="516">
        <f t="shared" si="0"/>
        <v>76</v>
      </c>
      <c r="C43" s="514">
        <v>21</v>
      </c>
      <c r="D43" s="293">
        <v>1</v>
      </c>
      <c r="E43" s="293">
        <v>1</v>
      </c>
      <c r="F43" s="293">
        <v>10</v>
      </c>
      <c r="G43" s="517">
        <v>43</v>
      </c>
      <c r="H43" s="516">
        <f t="shared" si="1"/>
        <v>27</v>
      </c>
      <c r="I43" s="519">
        <v>9</v>
      </c>
      <c r="J43" s="462">
        <v>18</v>
      </c>
      <c r="K43" s="516">
        <f t="shared" si="2"/>
        <v>14</v>
      </c>
      <c r="L43" s="519">
        <v>4</v>
      </c>
      <c r="M43" s="462">
        <v>10</v>
      </c>
      <c r="N43" s="533">
        <v>0</v>
      </c>
      <c r="O43" s="524">
        <v>1</v>
      </c>
      <c r="P43" s="524">
        <v>2</v>
      </c>
      <c r="Q43" s="536">
        <f t="shared" si="3"/>
        <v>120</v>
      </c>
      <c r="R43" s="231"/>
      <c r="S43" s="39"/>
      <c r="T43" s="39"/>
      <c r="U43" s="39"/>
    </row>
    <row r="44" spans="1:21" s="67" customFormat="1" ht="21" customHeight="1" x14ac:dyDescent="0.2">
      <c r="A44" s="558" t="s">
        <v>144</v>
      </c>
      <c r="B44" s="516">
        <f t="shared" si="0"/>
        <v>168</v>
      </c>
      <c r="C44" s="514">
        <v>41</v>
      </c>
      <c r="D44" s="293">
        <v>0</v>
      </c>
      <c r="E44" s="293">
        <v>9</v>
      </c>
      <c r="F44" s="293">
        <v>37</v>
      </c>
      <c r="G44" s="517">
        <v>81</v>
      </c>
      <c r="H44" s="516">
        <f t="shared" si="1"/>
        <v>94</v>
      </c>
      <c r="I44" s="519">
        <v>30</v>
      </c>
      <c r="J44" s="462">
        <v>64</v>
      </c>
      <c r="K44" s="516">
        <f t="shared" si="2"/>
        <v>39</v>
      </c>
      <c r="L44" s="519">
        <v>15</v>
      </c>
      <c r="M44" s="462">
        <v>24</v>
      </c>
      <c r="N44" s="533">
        <v>0</v>
      </c>
      <c r="O44" s="524">
        <v>2</v>
      </c>
      <c r="P44" s="524">
        <v>2</v>
      </c>
      <c r="Q44" s="536">
        <f t="shared" si="3"/>
        <v>305</v>
      </c>
      <c r="R44" s="231"/>
      <c r="S44" s="39"/>
      <c r="T44" s="39"/>
      <c r="U44" s="39"/>
    </row>
    <row r="45" spans="1:21" s="67" customFormat="1" ht="21" customHeight="1" x14ac:dyDescent="0.2">
      <c r="A45" s="558" t="s">
        <v>145</v>
      </c>
      <c r="B45" s="516">
        <f t="shared" si="0"/>
        <v>9</v>
      </c>
      <c r="C45" s="514">
        <v>1</v>
      </c>
      <c r="D45" s="293">
        <v>0</v>
      </c>
      <c r="E45" s="293">
        <v>1</v>
      </c>
      <c r="F45" s="293">
        <v>1</v>
      </c>
      <c r="G45" s="517">
        <v>6</v>
      </c>
      <c r="H45" s="516">
        <f t="shared" si="1"/>
        <v>2</v>
      </c>
      <c r="I45" s="520">
        <v>0</v>
      </c>
      <c r="J45" s="462">
        <v>2</v>
      </c>
      <c r="K45" s="516">
        <f t="shared" si="2"/>
        <v>0</v>
      </c>
      <c r="L45" s="520">
        <v>0</v>
      </c>
      <c r="M45" s="465">
        <v>0</v>
      </c>
      <c r="N45" s="532">
        <v>0</v>
      </c>
      <c r="O45" s="524">
        <v>0</v>
      </c>
      <c r="P45" s="524">
        <v>0</v>
      </c>
      <c r="Q45" s="536">
        <f t="shared" si="3"/>
        <v>11</v>
      </c>
      <c r="R45" s="231"/>
      <c r="S45" s="39"/>
      <c r="T45" s="39"/>
      <c r="U45" s="39"/>
    </row>
    <row r="46" spans="1:21" ht="21" customHeight="1" x14ac:dyDescent="0.2">
      <c r="A46" s="558" t="s">
        <v>148</v>
      </c>
      <c r="B46" s="516">
        <f t="shared" si="0"/>
        <v>704</v>
      </c>
      <c r="C46" s="514">
        <v>224</v>
      </c>
      <c r="D46" s="293">
        <v>1</v>
      </c>
      <c r="E46" s="293">
        <v>22</v>
      </c>
      <c r="F46" s="293">
        <v>126</v>
      </c>
      <c r="G46" s="517">
        <v>331</v>
      </c>
      <c r="H46" s="516">
        <f t="shared" si="1"/>
        <v>676</v>
      </c>
      <c r="I46" s="519">
        <v>318</v>
      </c>
      <c r="J46" s="462">
        <v>358</v>
      </c>
      <c r="K46" s="516">
        <f t="shared" si="2"/>
        <v>151</v>
      </c>
      <c r="L46" s="519">
        <v>83</v>
      </c>
      <c r="M46" s="462">
        <v>68</v>
      </c>
      <c r="N46" s="533">
        <v>0</v>
      </c>
      <c r="O46" s="524">
        <v>8</v>
      </c>
      <c r="P46" s="524">
        <v>23</v>
      </c>
      <c r="Q46" s="536">
        <f t="shared" si="3"/>
        <v>1562</v>
      </c>
      <c r="R46" s="231"/>
    </row>
    <row r="47" spans="1:21" ht="21" customHeight="1" x14ac:dyDescent="0.2">
      <c r="A47" s="558" t="s">
        <v>149</v>
      </c>
      <c r="B47" s="516">
        <f t="shared" si="0"/>
        <v>117</v>
      </c>
      <c r="C47" s="514">
        <v>41</v>
      </c>
      <c r="D47" s="293">
        <v>2</v>
      </c>
      <c r="E47" s="293">
        <v>14</v>
      </c>
      <c r="F47" s="293">
        <v>16</v>
      </c>
      <c r="G47" s="517">
        <v>44</v>
      </c>
      <c r="H47" s="516">
        <f t="shared" si="1"/>
        <v>66</v>
      </c>
      <c r="I47" s="519">
        <v>24</v>
      </c>
      <c r="J47" s="462">
        <v>42</v>
      </c>
      <c r="K47" s="516">
        <f t="shared" si="2"/>
        <v>27</v>
      </c>
      <c r="L47" s="519">
        <v>16</v>
      </c>
      <c r="M47" s="462">
        <v>11</v>
      </c>
      <c r="N47" s="533">
        <v>0</v>
      </c>
      <c r="O47" s="524">
        <v>2</v>
      </c>
      <c r="P47" s="524">
        <v>1</v>
      </c>
      <c r="Q47" s="536">
        <f t="shared" si="3"/>
        <v>213</v>
      </c>
      <c r="R47" s="231"/>
    </row>
    <row r="48" spans="1:21" ht="21" customHeight="1" x14ac:dyDescent="0.2">
      <c r="A48" s="558" t="s">
        <v>153</v>
      </c>
      <c r="B48" s="516">
        <f t="shared" si="0"/>
        <v>46</v>
      </c>
      <c r="C48" s="514">
        <v>9</v>
      </c>
      <c r="D48" s="293">
        <v>1</v>
      </c>
      <c r="E48" s="293">
        <v>4</v>
      </c>
      <c r="F48" s="293">
        <v>6</v>
      </c>
      <c r="G48" s="517">
        <v>26</v>
      </c>
      <c r="H48" s="516">
        <f t="shared" si="1"/>
        <v>11</v>
      </c>
      <c r="I48" s="519">
        <v>5</v>
      </c>
      <c r="J48" s="462">
        <v>6</v>
      </c>
      <c r="K48" s="516">
        <f t="shared" si="2"/>
        <v>3</v>
      </c>
      <c r="L48" s="519">
        <v>1</v>
      </c>
      <c r="M48" s="462">
        <v>2</v>
      </c>
      <c r="N48" s="533">
        <v>0</v>
      </c>
      <c r="O48" s="524">
        <v>2</v>
      </c>
      <c r="P48" s="524">
        <v>1</v>
      </c>
      <c r="Q48" s="536">
        <f t="shared" si="3"/>
        <v>63</v>
      </c>
      <c r="R48" s="231"/>
    </row>
    <row r="49" spans="1:18" ht="21" customHeight="1" x14ac:dyDescent="0.2">
      <c r="A49" s="558" t="s">
        <v>152</v>
      </c>
      <c r="B49" s="516">
        <f t="shared" si="0"/>
        <v>339</v>
      </c>
      <c r="C49" s="514">
        <v>101</v>
      </c>
      <c r="D49" s="293">
        <v>2</v>
      </c>
      <c r="E49" s="293">
        <v>9</v>
      </c>
      <c r="F49" s="293">
        <v>64</v>
      </c>
      <c r="G49" s="517">
        <v>163</v>
      </c>
      <c r="H49" s="516">
        <f t="shared" si="1"/>
        <v>97</v>
      </c>
      <c r="I49" s="519">
        <v>53</v>
      </c>
      <c r="J49" s="462">
        <v>44</v>
      </c>
      <c r="K49" s="516">
        <f t="shared" si="2"/>
        <v>52</v>
      </c>
      <c r="L49" s="519">
        <v>36</v>
      </c>
      <c r="M49" s="462">
        <v>16</v>
      </c>
      <c r="N49" s="533">
        <v>0</v>
      </c>
      <c r="O49" s="524">
        <v>2</v>
      </c>
      <c r="P49" s="524">
        <v>8</v>
      </c>
      <c r="Q49" s="536">
        <f t="shared" si="3"/>
        <v>498</v>
      </c>
      <c r="R49" s="231"/>
    </row>
    <row r="50" spans="1:18" ht="21" customHeight="1" x14ac:dyDescent="0.2">
      <c r="A50" s="558" t="s">
        <v>155</v>
      </c>
      <c r="B50" s="516">
        <f t="shared" si="0"/>
        <v>242</v>
      </c>
      <c r="C50" s="514">
        <v>60</v>
      </c>
      <c r="D50" s="293">
        <v>2</v>
      </c>
      <c r="E50" s="293">
        <v>12</v>
      </c>
      <c r="F50" s="293">
        <v>41</v>
      </c>
      <c r="G50" s="517">
        <v>127</v>
      </c>
      <c r="H50" s="516">
        <f t="shared" si="1"/>
        <v>112</v>
      </c>
      <c r="I50" s="519">
        <v>53</v>
      </c>
      <c r="J50" s="462">
        <v>59</v>
      </c>
      <c r="K50" s="516">
        <f t="shared" si="2"/>
        <v>55</v>
      </c>
      <c r="L50" s="519">
        <v>31</v>
      </c>
      <c r="M50" s="462">
        <v>24</v>
      </c>
      <c r="N50" s="533">
        <v>0</v>
      </c>
      <c r="O50" s="524">
        <v>2</v>
      </c>
      <c r="P50" s="524">
        <v>13</v>
      </c>
      <c r="Q50" s="536">
        <f t="shared" si="3"/>
        <v>424</v>
      </c>
      <c r="R50" s="231"/>
    </row>
    <row r="51" spans="1:18" ht="21" customHeight="1" x14ac:dyDescent="0.2">
      <c r="A51" s="558" t="s">
        <v>154</v>
      </c>
      <c r="B51" s="516">
        <f t="shared" si="0"/>
        <v>1359</v>
      </c>
      <c r="C51" s="514">
        <v>422</v>
      </c>
      <c r="D51" s="293">
        <v>16</v>
      </c>
      <c r="E51" s="293">
        <v>46</v>
      </c>
      <c r="F51" s="293">
        <v>286</v>
      </c>
      <c r="G51" s="517">
        <v>589</v>
      </c>
      <c r="H51" s="516">
        <f t="shared" si="1"/>
        <v>727</v>
      </c>
      <c r="I51" s="519">
        <v>226</v>
      </c>
      <c r="J51" s="462">
        <v>501</v>
      </c>
      <c r="K51" s="516">
        <f t="shared" si="2"/>
        <v>314</v>
      </c>
      <c r="L51" s="519">
        <v>170</v>
      </c>
      <c r="M51" s="462">
        <v>142</v>
      </c>
      <c r="N51" s="533">
        <v>2</v>
      </c>
      <c r="O51" s="524">
        <v>10</v>
      </c>
      <c r="P51" s="524">
        <v>9</v>
      </c>
      <c r="Q51" s="536">
        <f t="shared" si="3"/>
        <v>2419</v>
      </c>
      <c r="R51" s="231"/>
    </row>
    <row r="52" spans="1:18" ht="21" customHeight="1" x14ac:dyDescent="0.2">
      <c r="A52" s="558" t="s">
        <v>150</v>
      </c>
      <c r="B52" s="516">
        <f t="shared" si="0"/>
        <v>169</v>
      </c>
      <c r="C52" s="514">
        <v>50</v>
      </c>
      <c r="D52" s="293">
        <v>4</v>
      </c>
      <c r="E52" s="293">
        <v>0</v>
      </c>
      <c r="F52" s="293">
        <v>33</v>
      </c>
      <c r="G52" s="517">
        <v>82</v>
      </c>
      <c r="H52" s="516">
        <f t="shared" si="1"/>
        <v>83</v>
      </c>
      <c r="I52" s="519">
        <v>30</v>
      </c>
      <c r="J52" s="462">
        <v>53</v>
      </c>
      <c r="K52" s="516">
        <f t="shared" si="2"/>
        <v>40</v>
      </c>
      <c r="L52" s="519">
        <v>24</v>
      </c>
      <c r="M52" s="462">
        <v>16</v>
      </c>
      <c r="N52" s="533">
        <v>0</v>
      </c>
      <c r="O52" s="524">
        <v>0</v>
      </c>
      <c r="P52" s="524">
        <v>0</v>
      </c>
      <c r="Q52" s="536">
        <f t="shared" si="3"/>
        <v>292</v>
      </c>
      <c r="R52" s="231"/>
    </row>
    <row r="53" spans="1:18" ht="21" customHeight="1" x14ac:dyDescent="0.2">
      <c r="A53" s="558" t="s">
        <v>151</v>
      </c>
      <c r="B53" s="516">
        <f t="shared" si="0"/>
        <v>1806</v>
      </c>
      <c r="C53" s="514">
        <v>514</v>
      </c>
      <c r="D53" s="293">
        <v>19</v>
      </c>
      <c r="E53" s="293">
        <v>49</v>
      </c>
      <c r="F53" s="293">
        <v>314</v>
      </c>
      <c r="G53" s="517">
        <v>910</v>
      </c>
      <c r="H53" s="516">
        <f t="shared" si="1"/>
        <v>887</v>
      </c>
      <c r="I53" s="519">
        <v>317</v>
      </c>
      <c r="J53" s="462">
        <v>570</v>
      </c>
      <c r="K53" s="516">
        <f t="shared" si="2"/>
        <v>404</v>
      </c>
      <c r="L53" s="519">
        <v>212</v>
      </c>
      <c r="M53" s="462">
        <v>192</v>
      </c>
      <c r="N53" s="533">
        <v>0</v>
      </c>
      <c r="O53" s="524">
        <v>15</v>
      </c>
      <c r="P53" s="524">
        <v>63</v>
      </c>
      <c r="Q53" s="536">
        <f t="shared" si="3"/>
        <v>3175</v>
      </c>
      <c r="R53" s="231"/>
    </row>
    <row r="54" spans="1:18" ht="21" customHeight="1" x14ac:dyDescent="0.2">
      <c r="A54" s="558" t="s">
        <v>156</v>
      </c>
      <c r="B54" s="516">
        <f t="shared" si="0"/>
        <v>13</v>
      </c>
      <c r="C54" s="514">
        <v>1</v>
      </c>
      <c r="D54" s="293">
        <v>0</v>
      </c>
      <c r="E54" s="293">
        <v>2</v>
      </c>
      <c r="F54" s="293">
        <v>2</v>
      </c>
      <c r="G54" s="517">
        <v>8</v>
      </c>
      <c r="H54" s="516">
        <f t="shared" si="1"/>
        <v>8</v>
      </c>
      <c r="I54" s="519">
        <v>6</v>
      </c>
      <c r="J54" s="462">
        <v>2</v>
      </c>
      <c r="K54" s="516">
        <f t="shared" si="2"/>
        <v>4</v>
      </c>
      <c r="L54" s="519">
        <v>1</v>
      </c>
      <c r="M54" s="462">
        <v>3</v>
      </c>
      <c r="N54" s="533">
        <v>0</v>
      </c>
      <c r="O54" s="524">
        <v>0</v>
      </c>
      <c r="P54" s="524">
        <v>0</v>
      </c>
      <c r="Q54" s="536">
        <f t="shared" si="3"/>
        <v>25</v>
      </c>
      <c r="R54" s="231"/>
    </row>
    <row r="55" spans="1:18" ht="21" customHeight="1" x14ac:dyDescent="0.2">
      <c r="A55" s="558" t="s">
        <v>157</v>
      </c>
      <c r="B55" s="516">
        <f t="shared" si="0"/>
        <v>2509</v>
      </c>
      <c r="C55" s="514">
        <v>726</v>
      </c>
      <c r="D55" s="293">
        <v>38</v>
      </c>
      <c r="E55" s="293">
        <v>157</v>
      </c>
      <c r="F55" s="293">
        <v>479</v>
      </c>
      <c r="G55" s="517">
        <v>1109</v>
      </c>
      <c r="H55" s="516">
        <f t="shared" si="1"/>
        <v>960</v>
      </c>
      <c r="I55" s="519">
        <v>421</v>
      </c>
      <c r="J55" s="462">
        <v>539</v>
      </c>
      <c r="K55" s="516">
        <f t="shared" si="2"/>
        <v>730</v>
      </c>
      <c r="L55" s="519">
        <v>385</v>
      </c>
      <c r="M55" s="462">
        <v>344</v>
      </c>
      <c r="N55" s="533">
        <v>1</v>
      </c>
      <c r="O55" s="524">
        <v>171</v>
      </c>
      <c r="P55" s="524">
        <v>104</v>
      </c>
      <c r="Q55" s="536">
        <f t="shared" si="3"/>
        <v>4474</v>
      </c>
      <c r="R55" s="231"/>
    </row>
    <row r="56" spans="1:18" ht="21" customHeight="1" x14ac:dyDescent="0.2">
      <c r="A56" s="558" t="s">
        <v>158</v>
      </c>
      <c r="B56" s="516">
        <f t="shared" si="0"/>
        <v>132</v>
      </c>
      <c r="C56" s="514">
        <v>41</v>
      </c>
      <c r="D56" s="293">
        <v>1</v>
      </c>
      <c r="E56" s="293">
        <v>12</v>
      </c>
      <c r="F56" s="293">
        <v>26</v>
      </c>
      <c r="G56" s="517">
        <v>52</v>
      </c>
      <c r="H56" s="516">
        <f t="shared" si="1"/>
        <v>74</v>
      </c>
      <c r="I56" s="519">
        <v>27</v>
      </c>
      <c r="J56" s="462">
        <v>47</v>
      </c>
      <c r="K56" s="516">
        <f t="shared" si="2"/>
        <v>22</v>
      </c>
      <c r="L56" s="519">
        <v>9</v>
      </c>
      <c r="M56" s="462">
        <v>13</v>
      </c>
      <c r="N56" s="533">
        <v>0</v>
      </c>
      <c r="O56" s="524">
        <v>1</v>
      </c>
      <c r="P56" s="524">
        <v>6</v>
      </c>
      <c r="Q56" s="536">
        <f t="shared" si="3"/>
        <v>235</v>
      </c>
      <c r="R56" s="231"/>
    </row>
    <row r="57" spans="1:18" ht="21" customHeight="1" x14ac:dyDescent="0.2">
      <c r="A57" s="558" t="s">
        <v>146</v>
      </c>
      <c r="B57" s="516">
        <f t="shared" si="0"/>
        <v>76</v>
      </c>
      <c r="C57" s="514">
        <v>23</v>
      </c>
      <c r="D57" s="293">
        <v>0</v>
      </c>
      <c r="E57" s="293">
        <v>1</v>
      </c>
      <c r="F57" s="293">
        <v>18</v>
      </c>
      <c r="G57" s="517">
        <v>34</v>
      </c>
      <c r="H57" s="516">
        <f t="shared" si="1"/>
        <v>22</v>
      </c>
      <c r="I57" s="519">
        <v>3</v>
      </c>
      <c r="J57" s="462">
        <v>19</v>
      </c>
      <c r="K57" s="516">
        <f t="shared" si="2"/>
        <v>8</v>
      </c>
      <c r="L57" s="519">
        <v>4</v>
      </c>
      <c r="M57" s="462">
        <v>4</v>
      </c>
      <c r="N57" s="533">
        <v>0</v>
      </c>
      <c r="O57" s="524">
        <v>0</v>
      </c>
      <c r="P57" s="524">
        <v>2</v>
      </c>
      <c r="Q57" s="536">
        <f t="shared" si="3"/>
        <v>108</v>
      </c>
      <c r="R57" s="231"/>
    </row>
    <row r="58" spans="1:18" ht="21" customHeight="1" x14ac:dyDescent="0.2">
      <c r="A58" s="558" t="s">
        <v>147</v>
      </c>
      <c r="B58" s="516">
        <f t="shared" si="0"/>
        <v>187</v>
      </c>
      <c r="C58" s="514">
        <v>57</v>
      </c>
      <c r="D58" s="293">
        <v>2</v>
      </c>
      <c r="E58" s="293">
        <v>6</v>
      </c>
      <c r="F58" s="293">
        <v>36</v>
      </c>
      <c r="G58" s="517">
        <v>86</v>
      </c>
      <c r="H58" s="516">
        <f t="shared" si="1"/>
        <v>70</v>
      </c>
      <c r="I58" s="519">
        <v>31</v>
      </c>
      <c r="J58" s="462">
        <v>39</v>
      </c>
      <c r="K58" s="516">
        <f t="shared" si="2"/>
        <v>28</v>
      </c>
      <c r="L58" s="519">
        <v>11</v>
      </c>
      <c r="M58" s="462">
        <v>16</v>
      </c>
      <c r="N58" s="533">
        <v>1</v>
      </c>
      <c r="O58" s="524">
        <v>5</v>
      </c>
      <c r="P58" s="524">
        <v>7</v>
      </c>
      <c r="Q58" s="536">
        <f t="shared" si="3"/>
        <v>297</v>
      </c>
      <c r="R58" s="231"/>
    </row>
    <row r="59" spans="1:18" ht="21" customHeight="1" x14ac:dyDescent="0.2">
      <c r="A59" s="558" t="s">
        <v>159</v>
      </c>
      <c r="B59" s="516">
        <f t="shared" si="0"/>
        <v>207</v>
      </c>
      <c r="C59" s="514">
        <v>72</v>
      </c>
      <c r="D59" s="293">
        <v>4</v>
      </c>
      <c r="E59" s="293">
        <v>18</v>
      </c>
      <c r="F59" s="293">
        <v>24</v>
      </c>
      <c r="G59" s="517">
        <v>89</v>
      </c>
      <c r="H59" s="516">
        <f t="shared" si="1"/>
        <v>54</v>
      </c>
      <c r="I59" s="519">
        <v>11</v>
      </c>
      <c r="J59" s="462">
        <v>43</v>
      </c>
      <c r="K59" s="516">
        <f t="shared" si="2"/>
        <v>53</v>
      </c>
      <c r="L59" s="519">
        <v>19</v>
      </c>
      <c r="M59" s="462">
        <v>34</v>
      </c>
      <c r="N59" s="533">
        <v>0</v>
      </c>
      <c r="O59" s="524">
        <v>3</v>
      </c>
      <c r="P59" s="524">
        <v>8</v>
      </c>
      <c r="Q59" s="536">
        <f t="shared" si="3"/>
        <v>325</v>
      </c>
      <c r="R59" s="231"/>
    </row>
    <row r="60" spans="1:18" ht="21" customHeight="1" x14ac:dyDescent="0.2">
      <c r="A60" s="558" t="s">
        <v>160</v>
      </c>
      <c r="B60" s="516">
        <f t="shared" si="0"/>
        <v>446</v>
      </c>
      <c r="C60" s="514">
        <v>119</v>
      </c>
      <c r="D60" s="293">
        <v>3</v>
      </c>
      <c r="E60" s="293">
        <v>17</v>
      </c>
      <c r="F60" s="293">
        <v>79</v>
      </c>
      <c r="G60" s="517">
        <v>228</v>
      </c>
      <c r="H60" s="516">
        <f t="shared" si="1"/>
        <v>194</v>
      </c>
      <c r="I60" s="519">
        <v>75</v>
      </c>
      <c r="J60" s="462">
        <v>119</v>
      </c>
      <c r="K60" s="516">
        <f t="shared" si="2"/>
        <v>83</v>
      </c>
      <c r="L60" s="519">
        <v>32</v>
      </c>
      <c r="M60" s="462">
        <v>51</v>
      </c>
      <c r="N60" s="533">
        <v>0</v>
      </c>
      <c r="O60" s="524">
        <v>5</v>
      </c>
      <c r="P60" s="524">
        <v>14</v>
      </c>
      <c r="Q60" s="536">
        <f t="shared" si="3"/>
        <v>742</v>
      </c>
      <c r="R60" s="231"/>
    </row>
    <row r="61" spans="1:18" ht="21" customHeight="1" x14ac:dyDescent="0.2">
      <c r="A61" s="558" t="s">
        <v>310</v>
      </c>
      <c r="B61" s="516">
        <f t="shared" si="0"/>
        <v>98</v>
      </c>
      <c r="C61" s="514">
        <v>51</v>
      </c>
      <c r="D61" s="293">
        <v>1</v>
      </c>
      <c r="E61" s="293">
        <v>1</v>
      </c>
      <c r="F61" s="293">
        <v>9</v>
      </c>
      <c r="G61" s="517">
        <v>36</v>
      </c>
      <c r="H61" s="516">
        <f t="shared" si="1"/>
        <v>73</v>
      </c>
      <c r="I61" s="519">
        <v>21</v>
      </c>
      <c r="J61" s="462">
        <v>52</v>
      </c>
      <c r="K61" s="516">
        <f t="shared" si="2"/>
        <v>9</v>
      </c>
      <c r="L61" s="519">
        <v>3</v>
      </c>
      <c r="M61" s="462">
        <v>6</v>
      </c>
      <c r="N61" s="533">
        <v>0</v>
      </c>
      <c r="O61" s="524">
        <v>1</v>
      </c>
      <c r="P61" s="524">
        <v>1</v>
      </c>
      <c r="Q61" s="536">
        <f t="shared" si="3"/>
        <v>182</v>
      </c>
      <c r="R61" s="231"/>
    </row>
    <row r="62" spans="1:18" ht="21" customHeight="1" x14ac:dyDescent="0.2">
      <c r="A62" s="558" t="s">
        <v>375</v>
      </c>
      <c r="B62" s="516">
        <f t="shared" si="0"/>
        <v>32</v>
      </c>
      <c r="C62" s="514">
        <v>14</v>
      </c>
      <c r="D62" s="293">
        <v>0</v>
      </c>
      <c r="E62" s="293">
        <v>0</v>
      </c>
      <c r="F62" s="293">
        <v>5</v>
      </c>
      <c r="G62" s="517">
        <v>13</v>
      </c>
      <c r="H62" s="516">
        <f t="shared" si="1"/>
        <v>17</v>
      </c>
      <c r="I62" s="519">
        <v>6</v>
      </c>
      <c r="J62" s="462">
        <v>11</v>
      </c>
      <c r="K62" s="516">
        <f t="shared" si="2"/>
        <v>8</v>
      </c>
      <c r="L62" s="519">
        <v>7</v>
      </c>
      <c r="M62" s="462">
        <v>1</v>
      </c>
      <c r="N62" s="533">
        <v>0</v>
      </c>
      <c r="O62" s="524">
        <v>0</v>
      </c>
      <c r="P62" s="524">
        <v>1</v>
      </c>
      <c r="Q62" s="536">
        <f t="shared" si="3"/>
        <v>58</v>
      </c>
      <c r="R62" s="231"/>
    </row>
    <row r="63" spans="1:18" ht="15" customHeight="1" x14ac:dyDescent="0.2">
      <c r="A63" s="558" t="s">
        <v>161</v>
      </c>
      <c r="B63" s="516">
        <f t="shared" si="0"/>
        <v>67</v>
      </c>
      <c r="C63" s="514">
        <v>26</v>
      </c>
      <c r="D63" s="293">
        <v>1</v>
      </c>
      <c r="E63" s="293">
        <v>8</v>
      </c>
      <c r="F63" s="293">
        <v>10</v>
      </c>
      <c r="G63" s="517">
        <v>22</v>
      </c>
      <c r="H63" s="516">
        <f t="shared" si="1"/>
        <v>29</v>
      </c>
      <c r="I63" s="519">
        <v>11</v>
      </c>
      <c r="J63" s="462">
        <v>18</v>
      </c>
      <c r="K63" s="516">
        <f t="shared" si="2"/>
        <v>11</v>
      </c>
      <c r="L63" s="519">
        <v>5</v>
      </c>
      <c r="M63" s="462">
        <v>6</v>
      </c>
      <c r="N63" s="533">
        <v>0</v>
      </c>
      <c r="O63" s="524">
        <v>2</v>
      </c>
      <c r="P63" s="524">
        <v>1</v>
      </c>
      <c r="Q63" s="536">
        <f t="shared" si="3"/>
        <v>110</v>
      </c>
      <c r="R63" s="231"/>
    </row>
    <row r="64" spans="1:18" ht="21" customHeight="1" x14ac:dyDescent="0.2">
      <c r="A64" s="558" t="s">
        <v>162</v>
      </c>
      <c r="B64" s="516">
        <f t="shared" si="0"/>
        <v>5838</v>
      </c>
      <c r="C64" s="514">
        <v>1757</v>
      </c>
      <c r="D64" s="293">
        <v>86</v>
      </c>
      <c r="E64" s="293">
        <v>97</v>
      </c>
      <c r="F64" s="293">
        <v>1225</v>
      </c>
      <c r="G64" s="517">
        <v>2673</v>
      </c>
      <c r="H64" s="516">
        <f t="shared" si="1"/>
        <v>3374</v>
      </c>
      <c r="I64" s="519">
        <v>1033</v>
      </c>
      <c r="J64" s="462">
        <v>2341</v>
      </c>
      <c r="K64" s="516">
        <f t="shared" si="2"/>
        <v>1706</v>
      </c>
      <c r="L64" s="519">
        <v>919</v>
      </c>
      <c r="M64" s="462">
        <v>782</v>
      </c>
      <c r="N64" s="533">
        <v>5</v>
      </c>
      <c r="O64" s="524">
        <v>386</v>
      </c>
      <c r="P64" s="524">
        <v>375</v>
      </c>
      <c r="Q64" s="536">
        <f t="shared" si="3"/>
        <v>11679</v>
      </c>
      <c r="R64" s="231"/>
    </row>
    <row r="65" spans="1:18" ht="18.75" customHeight="1" x14ac:dyDescent="0.2">
      <c r="A65" s="558" t="s">
        <v>163</v>
      </c>
      <c r="B65" s="516">
        <f t="shared" si="0"/>
        <v>161</v>
      </c>
      <c r="C65" s="514">
        <v>52</v>
      </c>
      <c r="D65" s="293">
        <v>1</v>
      </c>
      <c r="E65" s="293">
        <v>5</v>
      </c>
      <c r="F65" s="293">
        <v>33</v>
      </c>
      <c r="G65" s="517">
        <v>70</v>
      </c>
      <c r="H65" s="516">
        <f t="shared" si="1"/>
        <v>93</v>
      </c>
      <c r="I65" s="519">
        <v>29</v>
      </c>
      <c r="J65" s="462">
        <v>64</v>
      </c>
      <c r="K65" s="516">
        <f t="shared" si="2"/>
        <v>37</v>
      </c>
      <c r="L65" s="519">
        <v>10</v>
      </c>
      <c r="M65" s="462">
        <v>27</v>
      </c>
      <c r="N65" s="533">
        <v>0</v>
      </c>
      <c r="O65" s="524">
        <v>2</v>
      </c>
      <c r="P65" s="524">
        <v>0</v>
      </c>
      <c r="Q65" s="536">
        <f t="shared" si="3"/>
        <v>293</v>
      </c>
      <c r="R65" s="231"/>
    </row>
    <row r="66" spans="1:18" ht="21" customHeight="1" x14ac:dyDescent="0.2">
      <c r="A66" s="558" t="s">
        <v>164</v>
      </c>
      <c r="B66" s="516">
        <f t="shared" si="0"/>
        <v>104</v>
      </c>
      <c r="C66" s="514">
        <v>38</v>
      </c>
      <c r="D66" s="293">
        <v>1</v>
      </c>
      <c r="E66" s="293">
        <v>8</v>
      </c>
      <c r="F66" s="293">
        <v>12</v>
      </c>
      <c r="G66" s="517">
        <v>45</v>
      </c>
      <c r="H66" s="516">
        <f t="shared" si="1"/>
        <v>31</v>
      </c>
      <c r="I66" s="519">
        <v>13</v>
      </c>
      <c r="J66" s="462">
        <v>18</v>
      </c>
      <c r="K66" s="516">
        <f t="shared" si="2"/>
        <v>11</v>
      </c>
      <c r="L66" s="519">
        <v>6</v>
      </c>
      <c r="M66" s="462">
        <v>5</v>
      </c>
      <c r="N66" s="533">
        <v>0</v>
      </c>
      <c r="O66" s="524">
        <v>2</v>
      </c>
      <c r="P66" s="524">
        <v>1</v>
      </c>
      <c r="Q66" s="536">
        <f t="shared" si="3"/>
        <v>149</v>
      </c>
      <c r="R66" s="231"/>
    </row>
    <row r="67" spans="1:18" ht="21" customHeight="1" x14ac:dyDescent="0.2">
      <c r="A67" s="558" t="s">
        <v>165</v>
      </c>
      <c r="B67" s="516">
        <f t="shared" si="0"/>
        <v>941</v>
      </c>
      <c r="C67" s="514">
        <v>309</v>
      </c>
      <c r="D67" s="293">
        <v>7</v>
      </c>
      <c r="E67" s="293">
        <v>20</v>
      </c>
      <c r="F67" s="293">
        <v>167</v>
      </c>
      <c r="G67" s="517">
        <v>438</v>
      </c>
      <c r="H67" s="516">
        <f t="shared" si="1"/>
        <v>412</v>
      </c>
      <c r="I67" s="519">
        <v>153</v>
      </c>
      <c r="J67" s="462">
        <v>259</v>
      </c>
      <c r="K67" s="516">
        <f t="shared" si="2"/>
        <v>174</v>
      </c>
      <c r="L67" s="519">
        <v>82</v>
      </c>
      <c r="M67" s="462">
        <v>92</v>
      </c>
      <c r="N67" s="533">
        <v>0</v>
      </c>
      <c r="O67" s="524">
        <v>9</v>
      </c>
      <c r="P67" s="524">
        <v>32</v>
      </c>
      <c r="Q67" s="536">
        <f t="shared" si="3"/>
        <v>1568</v>
      </c>
      <c r="R67" s="231"/>
    </row>
    <row r="68" spans="1:18" ht="21" customHeight="1" x14ac:dyDescent="0.2">
      <c r="A68" s="558" t="s">
        <v>166</v>
      </c>
      <c r="B68" s="516">
        <f t="shared" si="0"/>
        <v>11</v>
      </c>
      <c r="C68" s="514">
        <v>1</v>
      </c>
      <c r="D68" s="293">
        <v>0</v>
      </c>
      <c r="E68" s="293">
        <v>2</v>
      </c>
      <c r="F68" s="293">
        <v>2</v>
      </c>
      <c r="G68" s="517">
        <v>6</v>
      </c>
      <c r="H68" s="516">
        <f t="shared" si="1"/>
        <v>7</v>
      </c>
      <c r="I68" s="519">
        <v>4</v>
      </c>
      <c r="J68" s="462">
        <v>3</v>
      </c>
      <c r="K68" s="516">
        <f t="shared" si="2"/>
        <v>2</v>
      </c>
      <c r="L68" s="519">
        <v>1</v>
      </c>
      <c r="M68" s="462">
        <v>1</v>
      </c>
      <c r="N68" s="533">
        <v>0</v>
      </c>
      <c r="O68" s="524">
        <v>0</v>
      </c>
      <c r="P68" s="524">
        <v>0</v>
      </c>
      <c r="Q68" s="536">
        <f t="shared" si="3"/>
        <v>20</v>
      </c>
      <c r="R68" s="231"/>
    </row>
    <row r="69" spans="1:18" ht="30" customHeight="1" x14ac:dyDescent="0.2">
      <c r="A69" s="558" t="s">
        <v>356</v>
      </c>
      <c r="B69" s="516">
        <f t="shared" si="0"/>
        <v>9</v>
      </c>
      <c r="C69" s="514">
        <v>3</v>
      </c>
      <c r="D69" s="293">
        <v>0</v>
      </c>
      <c r="E69" s="293">
        <v>0</v>
      </c>
      <c r="F69" s="293">
        <v>2</v>
      </c>
      <c r="G69" s="517">
        <v>4</v>
      </c>
      <c r="H69" s="516">
        <f t="shared" si="1"/>
        <v>8</v>
      </c>
      <c r="I69" s="519">
        <v>3</v>
      </c>
      <c r="J69" s="462">
        <v>5</v>
      </c>
      <c r="K69" s="516">
        <f t="shared" si="2"/>
        <v>0</v>
      </c>
      <c r="L69" s="520">
        <v>0</v>
      </c>
      <c r="M69" s="462">
        <v>0</v>
      </c>
      <c r="N69" s="532">
        <v>0</v>
      </c>
      <c r="O69" s="524">
        <v>0</v>
      </c>
      <c r="P69" s="524">
        <v>0</v>
      </c>
      <c r="Q69" s="536">
        <f t="shared" si="3"/>
        <v>17</v>
      </c>
      <c r="R69" s="231"/>
    </row>
    <row r="70" spans="1:18" ht="21" customHeight="1" x14ac:dyDescent="0.2">
      <c r="A70" s="558" t="s">
        <v>167</v>
      </c>
      <c r="B70" s="516">
        <f t="shared" si="0"/>
        <v>6</v>
      </c>
      <c r="C70" s="514">
        <v>3</v>
      </c>
      <c r="D70" s="293">
        <v>0</v>
      </c>
      <c r="E70" s="293">
        <v>0</v>
      </c>
      <c r="F70" s="293">
        <v>3</v>
      </c>
      <c r="G70" s="517">
        <v>0</v>
      </c>
      <c r="H70" s="516">
        <f t="shared" si="1"/>
        <v>3</v>
      </c>
      <c r="I70" s="521">
        <v>2</v>
      </c>
      <c r="J70" s="462">
        <v>1</v>
      </c>
      <c r="K70" s="516">
        <f t="shared" si="2"/>
        <v>4</v>
      </c>
      <c r="L70" s="520">
        <v>0</v>
      </c>
      <c r="M70" s="462">
        <v>4</v>
      </c>
      <c r="N70" s="532">
        <v>0</v>
      </c>
      <c r="O70" s="524">
        <v>0</v>
      </c>
      <c r="P70" s="524">
        <v>0</v>
      </c>
      <c r="Q70" s="536">
        <f t="shared" si="3"/>
        <v>13</v>
      </c>
      <c r="R70" s="231"/>
    </row>
    <row r="71" spans="1:18" ht="21" customHeight="1" x14ac:dyDescent="0.2">
      <c r="A71" s="558" t="s">
        <v>168</v>
      </c>
      <c r="B71" s="516">
        <f t="shared" si="0"/>
        <v>5096</v>
      </c>
      <c r="C71" s="514">
        <v>1429</v>
      </c>
      <c r="D71" s="293">
        <v>53</v>
      </c>
      <c r="E71" s="293">
        <v>441</v>
      </c>
      <c r="F71" s="293">
        <v>998</v>
      </c>
      <c r="G71" s="517">
        <v>2175</v>
      </c>
      <c r="H71" s="516">
        <f t="shared" si="1"/>
        <v>2502</v>
      </c>
      <c r="I71" s="519">
        <v>981</v>
      </c>
      <c r="J71" s="462">
        <v>1521</v>
      </c>
      <c r="K71" s="516">
        <f t="shared" si="2"/>
        <v>1238</v>
      </c>
      <c r="L71" s="519">
        <v>583</v>
      </c>
      <c r="M71" s="462">
        <v>655</v>
      </c>
      <c r="N71" s="533">
        <v>0</v>
      </c>
      <c r="O71" s="524">
        <v>91</v>
      </c>
      <c r="P71" s="524">
        <v>261</v>
      </c>
      <c r="Q71" s="536">
        <f t="shared" si="3"/>
        <v>9188</v>
      </c>
      <c r="R71" s="231"/>
    </row>
    <row r="72" spans="1:18" ht="21" customHeight="1" x14ac:dyDescent="0.2">
      <c r="A72" s="558" t="s">
        <v>169</v>
      </c>
      <c r="B72" s="516">
        <f t="shared" ref="B72:B135" si="4">SUM(C72:G72)</f>
        <v>243</v>
      </c>
      <c r="C72" s="514">
        <v>68</v>
      </c>
      <c r="D72" s="293">
        <v>1</v>
      </c>
      <c r="E72" s="293">
        <v>19</v>
      </c>
      <c r="F72" s="293">
        <v>41</v>
      </c>
      <c r="G72" s="517">
        <v>114</v>
      </c>
      <c r="H72" s="516">
        <f t="shared" ref="H72:H135" si="5">SUM(I72:J72)</f>
        <v>99</v>
      </c>
      <c r="I72" s="519">
        <v>32</v>
      </c>
      <c r="J72" s="462">
        <v>67</v>
      </c>
      <c r="K72" s="516">
        <f t="shared" ref="K72:K135" si="6">SUM(L72:N72)</f>
        <v>56</v>
      </c>
      <c r="L72" s="519">
        <v>31</v>
      </c>
      <c r="M72" s="462">
        <v>25</v>
      </c>
      <c r="N72" s="533">
        <v>0</v>
      </c>
      <c r="O72" s="524">
        <v>5</v>
      </c>
      <c r="P72" s="524">
        <v>9</v>
      </c>
      <c r="Q72" s="536">
        <f t="shared" ref="Q72:Q135" si="7">SUM(B72+H72+K72+O72+P72)</f>
        <v>412</v>
      </c>
      <c r="R72" s="231"/>
    </row>
    <row r="73" spans="1:18" ht="21" customHeight="1" x14ac:dyDescent="0.2">
      <c r="A73" s="558" t="s">
        <v>170</v>
      </c>
      <c r="B73" s="516">
        <f t="shared" si="4"/>
        <v>127</v>
      </c>
      <c r="C73" s="514">
        <v>44</v>
      </c>
      <c r="D73" s="293">
        <v>0</v>
      </c>
      <c r="E73" s="293">
        <v>5</v>
      </c>
      <c r="F73" s="293">
        <v>32</v>
      </c>
      <c r="G73" s="517">
        <v>46</v>
      </c>
      <c r="H73" s="516">
        <f t="shared" si="5"/>
        <v>77</v>
      </c>
      <c r="I73" s="519">
        <v>22</v>
      </c>
      <c r="J73" s="462">
        <v>55</v>
      </c>
      <c r="K73" s="516">
        <f t="shared" si="6"/>
        <v>28</v>
      </c>
      <c r="L73" s="519">
        <v>10</v>
      </c>
      <c r="M73" s="462">
        <v>18</v>
      </c>
      <c r="N73" s="533">
        <v>0</v>
      </c>
      <c r="O73" s="524">
        <v>3</v>
      </c>
      <c r="P73" s="524">
        <v>0</v>
      </c>
      <c r="Q73" s="536">
        <f t="shared" si="7"/>
        <v>235</v>
      </c>
      <c r="R73" s="231"/>
    </row>
    <row r="74" spans="1:18" ht="21" customHeight="1" x14ac:dyDescent="0.2">
      <c r="A74" s="558" t="s">
        <v>171</v>
      </c>
      <c r="B74" s="516">
        <f t="shared" si="4"/>
        <v>602</v>
      </c>
      <c r="C74" s="514">
        <v>156</v>
      </c>
      <c r="D74" s="293">
        <v>3</v>
      </c>
      <c r="E74" s="293">
        <v>32</v>
      </c>
      <c r="F74" s="293">
        <v>106</v>
      </c>
      <c r="G74" s="517">
        <v>305</v>
      </c>
      <c r="H74" s="516">
        <f t="shared" si="5"/>
        <v>222</v>
      </c>
      <c r="I74" s="519">
        <v>60</v>
      </c>
      <c r="J74" s="462">
        <v>162</v>
      </c>
      <c r="K74" s="516">
        <f t="shared" si="6"/>
        <v>115</v>
      </c>
      <c r="L74" s="519">
        <v>52</v>
      </c>
      <c r="M74" s="462">
        <v>63</v>
      </c>
      <c r="N74" s="533">
        <v>0</v>
      </c>
      <c r="O74" s="524">
        <v>2</v>
      </c>
      <c r="P74" s="524">
        <v>15</v>
      </c>
      <c r="Q74" s="536">
        <f t="shared" si="7"/>
        <v>956</v>
      </c>
      <c r="R74" s="231"/>
    </row>
    <row r="75" spans="1:18" ht="21" customHeight="1" x14ac:dyDescent="0.2">
      <c r="A75" s="558" t="s">
        <v>172</v>
      </c>
      <c r="B75" s="516">
        <f t="shared" si="4"/>
        <v>1</v>
      </c>
      <c r="C75" s="514">
        <v>0</v>
      </c>
      <c r="D75" s="293">
        <v>0</v>
      </c>
      <c r="E75" s="293">
        <v>0</v>
      </c>
      <c r="F75" s="293">
        <v>0</v>
      </c>
      <c r="G75" s="517">
        <v>1</v>
      </c>
      <c r="H75" s="516">
        <f t="shared" si="5"/>
        <v>0</v>
      </c>
      <c r="I75" s="521">
        <v>0</v>
      </c>
      <c r="J75" s="465">
        <v>0</v>
      </c>
      <c r="K75" s="516">
        <f t="shared" si="6"/>
        <v>0</v>
      </c>
      <c r="L75" s="520">
        <v>0</v>
      </c>
      <c r="M75" s="465">
        <v>0</v>
      </c>
      <c r="N75" s="532">
        <v>0</v>
      </c>
      <c r="O75" s="524">
        <v>0</v>
      </c>
      <c r="P75" s="524">
        <v>0</v>
      </c>
      <c r="Q75" s="536">
        <f t="shared" si="7"/>
        <v>1</v>
      </c>
      <c r="R75" s="231"/>
    </row>
    <row r="76" spans="1:18" ht="21" customHeight="1" x14ac:dyDescent="0.2">
      <c r="A76" s="558" t="s">
        <v>357</v>
      </c>
      <c r="B76" s="516">
        <f t="shared" si="4"/>
        <v>3</v>
      </c>
      <c r="C76" s="514">
        <v>2</v>
      </c>
      <c r="D76" s="293">
        <v>0</v>
      </c>
      <c r="E76" s="293">
        <v>0</v>
      </c>
      <c r="F76" s="293">
        <v>0</v>
      </c>
      <c r="G76" s="517">
        <v>1</v>
      </c>
      <c r="H76" s="516">
        <f t="shared" si="5"/>
        <v>3</v>
      </c>
      <c r="I76" s="519">
        <v>3</v>
      </c>
      <c r="J76" s="464">
        <v>0</v>
      </c>
      <c r="K76" s="516">
        <f t="shared" si="6"/>
        <v>0</v>
      </c>
      <c r="L76" s="520">
        <v>0</v>
      </c>
      <c r="M76" s="465">
        <v>0</v>
      </c>
      <c r="N76" s="532">
        <v>0</v>
      </c>
      <c r="O76" s="524">
        <v>0</v>
      </c>
      <c r="P76" s="524">
        <v>1</v>
      </c>
      <c r="Q76" s="536">
        <f t="shared" si="7"/>
        <v>7</v>
      </c>
      <c r="R76" s="231"/>
    </row>
    <row r="77" spans="1:18" ht="21" customHeight="1" x14ac:dyDescent="0.2">
      <c r="A77" s="558" t="s">
        <v>173</v>
      </c>
      <c r="B77" s="516">
        <f t="shared" si="4"/>
        <v>2</v>
      </c>
      <c r="C77" s="514">
        <v>0</v>
      </c>
      <c r="D77" s="293">
        <v>0</v>
      </c>
      <c r="E77" s="293">
        <v>0</v>
      </c>
      <c r="F77" s="293">
        <v>0</v>
      </c>
      <c r="G77" s="517">
        <v>2</v>
      </c>
      <c r="H77" s="516">
        <f t="shared" si="5"/>
        <v>2</v>
      </c>
      <c r="I77" s="521">
        <v>1</v>
      </c>
      <c r="J77" s="462">
        <v>1</v>
      </c>
      <c r="K77" s="516">
        <f t="shared" si="6"/>
        <v>0</v>
      </c>
      <c r="L77" s="520">
        <v>0</v>
      </c>
      <c r="M77" s="463">
        <v>0</v>
      </c>
      <c r="N77" s="532">
        <v>0</v>
      </c>
      <c r="O77" s="524">
        <v>0</v>
      </c>
      <c r="P77" s="524">
        <v>0</v>
      </c>
      <c r="Q77" s="536">
        <f t="shared" si="7"/>
        <v>4</v>
      </c>
      <c r="R77" s="231"/>
    </row>
    <row r="78" spans="1:18" ht="21" customHeight="1" x14ac:dyDescent="0.2">
      <c r="A78" s="558" t="s">
        <v>174</v>
      </c>
      <c r="B78" s="516">
        <f t="shared" si="4"/>
        <v>187</v>
      </c>
      <c r="C78" s="514">
        <v>60</v>
      </c>
      <c r="D78" s="293">
        <v>2</v>
      </c>
      <c r="E78" s="293">
        <v>9</v>
      </c>
      <c r="F78" s="293">
        <v>43</v>
      </c>
      <c r="G78" s="517">
        <v>73</v>
      </c>
      <c r="H78" s="516">
        <f t="shared" si="5"/>
        <v>98</v>
      </c>
      <c r="I78" s="519">
        <v>40</v>
      </c>
      <c r="J78" s="462">
        <v>58</v>
      </c>
      <c r="K78" s="516">
        <f t="shared" si="6"/>
        <v>37</v>
      </c>
      <c r="L78" s="519">
        <v>19</v>
      </c>
      <c r="M78" s="462">
        <v>18</v>
      </c>
      <c r="N78" s="533">
        <v>0</v>
      </c>
      <c r="O78" s="524">
        <v>0</v>
      </c>
      <c r="P78" s="524">
        <v>1</v>
      </c>
      <c r="Q78" s="536">
        <f t="shared" si="7"/>
        <v>323</v>
      </c>
      <c r="R78" s="231"/>
    </row>
    <row r="79" spans="1:18" ht="21" customHeight="1" x14ac:dyDescent="0.2">
      <c r="A79" s="558" t="s">
        <v>175</v>
      </c>
      <c r="B79" s="516">
        <f t="shared" si="4"/>
        <v>538</v>
      </c>
      <c r="C79" s="514">
        <v>165</v>
      </c>
      <c r="D79" s="293">
        <v>2</v>
      </c>
      <c r="E79" s="293">
        <v>30</v>
      </c>
      <c r="F79" s="293">
        <v>100</v>
      </c>
      <c r="G79" s="517">
        <v>241</v>
      </c>
      <c r="H79" s="516">
        <f t="shared" si="5"/>
        <v>319</v>
      </c>
      <c r="I79" s="519">
        <v>128</v>
      </c>
      <c r="J79" s="462">
        <v>191</v>
      </c>
      <c r="K79" s="516">
        <f t="shared" si="6"/>
        <v>160</v>
      </c>
      <c r="L79" s="519">
        <v>87</v>
      </c>
      <c r="M79" s="462">
        <v>73</v>
      </c>
      <c r="N79" s="533">
        <v>0</v>
      </c>
      <c r="O79" s="524">
        <v>9</v>
      </c>
      <c r="P79" s="524">
        <v>23</v>
      </c>
      <c r="Q79" s="536">
        <f t="shared" si="7"/>
        <v>1049</v>
      </c>
      <c r="R79" s="231"/>
    </row>
    <row r="80" spans="1:18" ht="21" customHeight="1" x14ac:dyDescent="0.2">
      <c r="A80" s="558" t="s">
        <v>176</v>
      </c>
      <c r="B80" s="516">
        <f t="shared" si="4"/>
        <v>6184</v>
      </c>
      <c r="C80" s="514">
        <v>1762</v>
      </c>
      <c r="D80" s="293">
        <v>46</v>
      </c>
      <c r="E80" s="293">
        <v>448</v>
      </c>
      <c r="F80" s="293">
        <v>1294</v>
      </c>
      <c r="G80" s="517">
        <v>2634</v>
      </c>
      <c r="H80" s="516">
        <f t="shared" si="5"/>
        <v>2788</v>
      </c>
      <c r="I80" s="519">
        <v>1055</v>
      </c>
      <c r="J80" s="462">
        <v>1733</v>
      </c>
      <c r="K80" s="516">
        <f t="shared" si="6"/>
        <v>1811</v>
      </c>
      <c r="L80" s="519">
        <v>933</v>
      </c>
      <c r="M80" s="462">
        <v>878</v>
      </c>
      <c r="N80" s="533">
        <v>0</v>
      </c>
      <c r="O80" s="524">
        <v>133</v>
      </c>
      <c r="P80" s="524">
        <v>231</v>
      </c>
      <c r="Q80" s="536">
        <f t="shared" si="7"/>
        <v>11147</v>
      </c>
      <c r="R80" s="231"/>
    </row>
    <row r="81" spans="1:18" ht="21" customHeight="1" x14ac:dyDescent="0.2">
      <c r="A81" s="558" t="s">
        <v>177</v>
      </c>
      <c r="B81" s="516">
        <f t="shared" si="4"/>
        <v>142</v>
      </c>
      <c r="C81" s="514">
        <v>40</v>
      </c>
      <c r="D81" s="293">
        <v>1</v>
      </c>
      <c r="E81" s="293">
        <v>10</v>
      </c>
      <c r="F81" s="293">
        <v>36</v>
      </c>
      <c r="G81" s="517">
        <v>55</v>
      </c>
      <c r="H81" s="516">
        <f t="shared" si="5"/>
        <v>82</v>
      </c>
      <c r="I81" s="519">
        <v>37</v>
      </c>
      <c r="J81" s="462">
        <v>45</v>
      </c>
      <c r="K81" s="516">
        <f t="shared" si="6"/>
        <v>43</v>
      </c>
      <c r="L81" s="519">
        <v>21</v>
      </c>
      <c r="M81" s="462">
        <v>22</v>
      </c>
      <c r="N81" s="533">
        <v>0</v>
      </c>
      <c r="O81" s="524">
        <v>7</v>
      </c>
      <c r="P81" s="524">
        <v>6</v>
      </c>
      <c r="Q81" s="536">
        <f t="shared" si="7"/>
        <v>280</v>
      </c>
      <c r="R81" s="231"/>
    </row>
    <row r="82" spans="1:18" ht="20.25" customHeight="1" x14ac:dyDescent="0.2">
      <c r="A82" s="558" t="s">
        <v>178</v>
      </c>
      <c r="B82" s="516">
        <f t="shared" si="4"/>
        <v>21</v>
      </c>
      <c r="C82" s="514">
        <v>5</v>
      </c>
      <c r="D82" s="293">
        <v>1</v>
      </c>
      <c r="E82" s="293">
        <v>0</v>
      </c>
      <c r="F82" s="293">
        <v>5</v>
      </c>
      <c r="G82" s="517">
        <v>10</v>
      </c>
      <c r="H82" s="516">
        <f t="shared" si="5"/>
        <v>7</v>
      </c>
      <c r="I82" s="520">
        <v>0</v>
      </c>
      <c r="J82" s="462">
        <v>7</v>
      </c>
      <c r="K82" s="516">
        <f t="shared" si="6"/>
        <v>3</v>
      </c>
      <c r="L82" s="519">
        <v>1</v>
      </c>
      <c r="M82" s="462">
        <v>2</v>
      </c>
      <c r="N82" s="533">
        <v>0</v>
      </c>
      <c r="O82" s="524">
        <v>2</v>
      </c>
      <c r="P82" s="524">
        <v>0</v>
      </c>
      <c r="Q82" s="536">
        <f t="shared" si="7"/>
        <v>33</v>
      </c>
      <c r="R82" s="231"/>
    </row>
    <row r="83" spans="1:18" ht="21" customHeight="1" x14ac:dyDescent="0.2">
      <c r="A83" s="558" t="s">
        <v>179</v>
      </c>
      <c r="B83" s="516">
        <f t="shared" si="4"/>
        <v>7</v>
      </c>
      <c r="C83" s="514">
        <v>1</v>
      </c>
      <c r="D83" s="293">
        <v>0</v>
      </c>
      <c r="E83" s="293">
        <v>2</v>
      </c>
      <c r="F83" s="293">
        <v>0</v>
      </c>
      <c r="G83" s="517">
        <v>4</v>
      </c>
      <c r="H83" s="516">
        <f t="shared" si="5"/>
        <v>1</v>
      </c>
      <c r="I83" s="520">
        <v>0</v>
      </c>
      <c r="J83" s="462">
        <v>1</v>
      </c>
      <c r="K83" s="516">
        <f t="shared" si="6"/>
        <v>0</v>
      </c>
      <c r="L83" s="519">
        <v>0</v>
      </c>
      <c r="M83" s="462">
        <v>0</v>
      </c>
      <c r="N83" s="533">
        <v>0</v>
      </c>
      <c r="O83" s="524">
        <v>0</v>
      </c>
      <c r="P83" s="524">
        <v>0</v>
      </c>
      <c r="Q83" s="536">
        <f t="shared" si="7"/>
        <v>8</v>
      </c>
      <c r="R83" s="231"/>
    </row>
    <row r="84" spans="1:18" ht="21" customHeight="1" x14ac:dyDescent="0.2">
      <c r="A84" s="558" t="s">
        <v>180</v>
      </c>
      <c r="B84" s="516">
        <f t="shared" si="4"/>
        <v>119124</v>
      </c>
      <c r="C84" s="514">
        <v>37586</v>
      </c>
      <c r="D84" s="293">
        <v>1188</v>
      </c>
      <c r="E84" s="293">
        <v>11022</v>
      </c>
      <c r="F84" s="293">
        <v>21403</v>
      </c>
      <c r="G84" s="517">
        <v>47925</v>
      </c>
      <c r="H84" s="516">
        <f t="shared" si="5"/>
        <v>45772</v>
      </c>
      <c r="I84" s="522">
        <v>15966</v>
      </c>
      <c r="J84" s="464">
        <v>29806</v>
      </c>
      <c r="K84" s="516">
        <f t="shared" si="6"/>
        <v>30600</v>
      </c>
      <c r="L84" s="522">
        <v>13462</v>
      </c>
      <c r="M84" s="464">
        <v>17043</v>
      </c>
      <c r="N84" s="534">
        <v>95</v>
      </c>
      <c r="O84" s="524">
        <v>1946</v>
      </c>
      <c r="P84" s="524">
        <v>3162</v>
      </c>
      <c r="Q84" s="536">
        <f t="shared" si="7"/>
        <v>200604</v>
      </c>
      <c r="R84" s="231"/>
    </row>
    <row r="85" spans="1:18" ht="21" customHeight="1" x14ac:dyDescent="0.2">
      <c r="A85" s="558" t="s">
        <v>181</v>
      </c>
      <c r="B85" s="516">
        <f t="shared" si="4"/>
        <v>1700</v>
      </c>
      <c r="C85" s="514">
        <v>512</v>
      </c>
      <c r="D85" s="293">
        <v>10</v>
      </c>
      <c r="E85" s="293">
        <v>157</v>
      </c>
      <c r="F85" s="293">
        <v>405</v>
      </c>
      <c r="G85" s="517">
        <v>616</v>
      </c>
      <c r="H85" s="516">
        <f t="shared" si="5"/>
        <v>530</v>
      </c>
      <c r="I85" s="519">
        <v>238</v>
      </c>
      <c r="J85" s="462">
        <v>292</v>
      </c>
      <c r="K85" s="516">
        <f t="shared" si="6"/>
        <v>350</v>
      </c>
      <c r="L85" s="519">
        <v>182</v>
      </c>
      <c r="M85" s="462">
        <v>168</v>
      </c>
      <c r="N85" s="533">
        <v>0</v>
      </c>
      <c r="O85" s="524">
        <v>14</v>
      </c>
      <c r="P85" s="524">
        <v>54</v>
      </c>
      <c r="Q85" s="536">
        <f t="shared" si="7"/>
        <v>2648</v>
      </c>
      <c r="R85" s="231"/>
    </row>
    <row r="86" spans="1:18" ht="21" customHeight="1" x14ac:dyDescent="0.2">
      <c r="A86" s="558" t="s">
        <v>182</v>
      </c>
      <c r="B86" s="516">
        <f t="shared" si="4"/>
        <v>177</v>
      </c>
      <c r="C86" s="514">
        <v>42</v>
      </c>
      <c r="D86" s="293">
        <v>5</v>
      </c>
      <c r="E86" s="293">
        <v>6</v>
      </c>
      <c r="F86" s="293">
        <v>36</v>
      </c>
      <c r="G86" s="517">
        <v>88</v>
      </c>
      <c r="H86" s="516">
        <f t="shared" si="5"/>
        <v>86</v>
      </c>
      <c r="I86" s="519">
        <v>23</v>
      </c>
      <c r="J86" s="462">
        <v>63</v>
      </c>
      <c r="K86" s="516">
        <f t="shared" si="6"/>
        <v>43</v>
      </c>
      <c r="L86" s="519">
        <v>20</v>
      </c>
      <c r="M86" s="462">
        <v>23</v>
      </c>
      <c r="N86" s="533">
        <v>0</v>
      </c>
      <c r="O86" s="524">
        <v>7</v>
      </c>
      <c r="P86" s="524">
        <v>1</v>
      </c>
      <c r="Q86" s="536">
        <f t="shared" si="7"/>
        <v>314</v>
      </c>
      <c r="R86" s="231"/>
    </row>
    <row r="87" spans="1:18" ht="21" customHeight="1" x14ac:dyDescent="0.2">
      <c r="A87" s="558" t="s">
        <v>183</v>
      </c>
      <c r="B87" s="516">
        <f t="shared" si="4"/>
        <v>339</v>
      </c>
      <c r="C87" s="514">
        <v>78</v>
      </c>
      <c r="D87" s="293">
        <v>3</v>
      </c>
      <c r="E87" s="293">
        <v>19</v>
      </c>
      <c r="F87" s="293">
        <v>61</v>
      </c>
      <c r="G87" s="517">
        <v>178</v>
      </c>
      <c r="H87" s="516">
        <f t="shared" si="5"/>
        <v>161</v>
      </c>
      <c r="I87" s="519">
        <v>66</v>
      </c>
      <c r="J87" s="462">
        <v>95</v>
      </c>
      <c r="K87" s="516">
        <f t="shared" si="6"/>
        <v>59</v>
      </c>
      <c r="L87" s="519">
        <v>25</v>
      </c>
      <c r="M87" s="462">
        <v>34</v>
      </c>
      <c r="N87" s="533">
        <v>0</v>
      </c>
      <c r="O87" s="524">
        <v>16</v>
      </c>
      <c r="P87" s="524">
        <v>15</v>
      </c>
      <c r="Q87" s="536">
        <f t="shared" si="7"/>
        <v>590</v>
      </c>
      <c r="R87" s="231"/>
    </row>
    <row r="88" spans="1:18" ht="21" customHeight="1" x14ac:dyDescent="0.2">
      <c r="A88" s="558" t="s">
        <v>184</v>
      </c>
      <c r="B88" s="516">
        <f t="shared" si="4"/>
        <v>637</v>
      </c>
      <c r="C88" s="514">
        <v>167</v>
      </c>
      <c r="D88" s="293">
        <v>4</v>
      </c>
      <c r="E88" s="293">
        <v>49</v>
      </c>
      <c r="F88" s="293">
        <v>130</v>
      </c>
      <c r="G88" s="517">
        <v>287</v>
      </c>
      <c r="H88" s="516">
        <f t="shared" si="5"/>
        <v>300</v>
      </c>
      <c r="I88" s="519">
        <v>114</v>
      </c>
      <c r="J88" s="462">
        <v>186</v>
      </c>
      <c r="K88" s="516">
        <f t="shared" si="6"/>
        <v>164</v>
      </c>
      <c r="L88" s="519">
        <v>87</v>
      </c>
      <c r="M88" s="462">
        <v>75</v>
      </c>
      <c r="N88" s="533">
        <v>2</v>
      </c>
      <c r="O88" s="524">
        <v>26</v>
      </c>
      <c r="P88" s="524">
        <v>26</v>
      </c>
      <c r="Q88" s="536">
        <f t="shared" si="7"/>
        <v>1153</v>
      </c>
      <c r="R88" s="231"/>
    </row>
    <row r="89" spans="1:18" ht="21" customHeight="1" x14ac:dyDescent="0.2">
      <c r="A89" s="558" t="s">
        <v>358</v>
      </c>
      <c r="B89" s="516">
        <f t="shared" si="4"/>
        <v>146</v>
      </c>
      <c r="C89" s="514">
        <v>36</v>
      </c>
      <c r="D89" s="293">
        <v>1</v>
      </c>
      <c r="E89" s="293">
        <v>3</v>
      </c>
      <c r="F89" s="293">
        <v>40</v>
      </c>
      <c r="G89" s="517">
        <v>66</v>
      </c>
      <c r="H89" s="516">
        <f t="shared" si="5"/>
        <v>82</v>
      </c>
      <c r="I89" s="519">
        <v>23</v>
      </c>
      <c r="J89" s="462">
        <v>59</v>
      </c>
      <c r="K89" s="516">
        <f t="shared" si="6"/>
        <v>27</v>
      </c>
      <c r="L89" s="519">
        <v>13</v>
      </c>
      <c r="M89" s="462">
        <v>14</v>
      </c>
      <c r="N89" s="533">
        <v>0</v>
      </c>
      <c r="O89" s="524">
        <v>0</v>
      </c>
      <c r="P89" s="524">
        <v>1</v>
      </c>
      <c r="Q89" s="536">
        <f t="shared" si="7"/>
        <v>256</v>
      </c>
      <c r="R89" s="231"/>
    </row>
    <row r="90" spans="1:18" ht="21" customHeight="1" x14ac:dyDescent="0.2">
      <c r="A90" s="558" t="s">
        <v>185</v>
      </c>
      <c r="B90" s="516">
        <f t="shared" si="4"/>
        <v>192</v>
      </c>
      <c r="C90" s="514">
        <v>69</v>
      </c>
      <c r="D90" s="293">
        <v>2</v>
      </c>
      <c r="E90" s="293">
        <v>6</v>
      </c>
      <c r="F90" s="293">
        <v>35</v>
      </c>
      <c r="G90" s="517">
        <v>80</v>
      </c>
      <c r="H90" s="516">
        <f t="shared" si="5"/>
        <v>140</v>
      </c>
      <c r="I90" s="519">
        <v>61</v>
      </c>
      <c r="J90" s="462">
        <v>79</v>
      </c>
      <c r="K90" s="516">
        <f t="shared" si="6"/>
        <v>37</v>
      </c>
      <c r="L90" s="519">
        <v>14</v>
      </c>
      <c r="M90" s="462">
        <v>23</v>
      </c>
      <c r="N90" s="533">
        <v>0</v>
      </c>
      <c r="O90" s="524">
        <v>4</v>
      </c>
      <c r="P90" s="524">
        <v>4</v>
      </c>
      <c r="Q90" s="536">
        <f t="shared" si="7"/>
        <v>377</v>
      </c>
      <c r="R90" s="231"/>
    </row>
    <row r="91" spans="1:18" ht="21" customHeight="1" x14ac:dyDescent="0.2">
      <c r="A91" s="558" t="s">
        <v>186</v>
      </c>
      <c r="B91" s="516">
        <f t="shared" si="4"/>
        <v>152</v>
      </c>
      <c r="C91" s="514">
        <v>46</v>
      </c>
      <c r="D91" s="293">
        <v>1</v>
      </c>
      <c r="E91" s="293">
        <v>6</v>
      </c>
      <c r="F91" s="293">
        <v>31</v>
      </c>
      <c r="G91" s="517">
        <v>68</v>
      </c>
      <c r="H91" s="516">
        <f t="shared" si="5"/>
        <v>61</v>
      </c>
      <c r="I91" s="519">
        <v>20</v>
      </c>
      <c r="J91" s="462">
        <v>41</v>
      </c>
      <c r="K91" s="516">
        <f t="shared" si="6"/>
        <v>24</v>
      </c>
      <c r="L91" s="519">
        <v>14</v>
      </c>
      <c r="M91" s="462">
        <v>10</v>
      </c>
      <c r="N91" s="533">
        <v>0</v>
      </c>
      <c r="O91" s="524">
        <v>1</v>
      </c>
      <c r="P91" s="524">
        <v>4</v>
      </c>
      <c r="Q91" s="536">
        <f t="shared" si="7"/>
        <v>242</v>
      </c>
      <c r="R91" s="231"/>
    </row>
    <row r="92" spans="1:18" ht="21" customHeight="1" x14ac:dyDescent="0.2">
      <c r="A92" s="558" t="s">
        <v>187</v>
      </c>
      <c r="B92" s="516">
        <f t="shared" si="4"/>
        <v>17</v>
      </c>
      <c r="C92" s="514">
        <v>1</v>
      </c>
      <c r="D92" s="293">
        <v>1</v>
      </c>
      <c r="E92" s="293">
        <v>0</v>
      </c>
      <c r="F92" s="293">
        <v>8</v>
      </c>
      <c r="G92" s="517">
        <v>7</v>
      </c>
      <c r="H92" s="516">
        <f t="shared" si="5"/>
        <v>5</v>
      </c>
      <c r="I92" s="519">
        <v>1</v>
      </c>
      <c r="J92" s="462">
        <v>4</v>
      </c>
      <c r="K92" s="516">
        <f t="shared" si="6"/>
        <v>3</v>
      </c>
      <c r="L92" s="519">
        <v>2</v>
      </c>
      <c r="M92" s="462">
        <v>1</v>
      </c>
      <c r="N92" s="533">
        <v>0</v>
      </c>
      <c r="O92" s="524">
        <v>0</v>
      </c>
      <c r="P92" s="524">
        <v>0</v>
      </c>
      <c r="Q92" s="536">
        <f t="shared" si="7"/>
        <v>25</v>
      </c>
      <c r="R92" s="231"/>
    </row>
    <row r="93" spans="1:18" ht="21" customHeight="1" x14ac:dyDescent="0.2">
      <c r="A93" s="558" t="s">
        <v>188</v>
      </c>
      <c r="B93" s="516">
        <f t="shared" si="4"/>
        <v>124</v>
      </c>
      <c r="C93" s="514">
        <v>26</v>
      </c>
      <c r="D93" s="293">
        <v>3</v>
      </c>
      <c r="E93" s="293">
        <v>10</v>
      </c>
      <c r="F93" s="293">
        <v>23</v>
      </c>
      <c r="G93" s="517">
        <v>62</v>
      </c>
      <c r="H93" s="516">
        <f t="shared" si="5"/>
        <v>63</v>
      </c>
      <c r="I93" s="519">
        <v>23</v>
      </c>
      <c r="J93" s="462">
        <v>40</v>
      </c>
      <c r="K93" s="516">
        <f t="shared" si="6"/>
        <v>27</v>
      </c>
      <c r="L93" s="519">
        <v>9</v>
      </c>
      <c r="M93" s="462">
        <v>18</v>
      </c>
      <c r="N93" s="533">
        <v>0</v>
      </c>
      <c r="O93" s="524">
        <v>10</v>
      </c>
      <c r="P93" s="524">
        <v>2</v>
      </c>
      <c r="Q93" s="536">
        <f t="shared" si="7"/>
        <v>226</v>
      </c>
      <c r="R93" s="231"/>
    </row>
    <row r="94" spans="1:18" ht="21" customHeight="1" x14ac:dyDescent="0.2">
      <c r="A94" s="558" t="s">
        <v>189</v>
      </c>
      <c r="B94" s="516">
        <f t="shared" si="4"/>
        <v>259</v>
      </c>
      <c r="C94" s="514">
        <v>88</v>
      </c>
      <c r="D94" s="293">
        <v>3</v>
      </c>
      <c r="E94" s="293">
        <v>8</v>
      </c>
      <c r="F94" s="293">
        <v>56</v>
      </c>
      <c r="G94" s="517">
        <v>104</v>
      </c>
      <c r="H94" s="516">
        <f t="shared" si="5"/>
        <v>147</v>
      </c>
      <c r="I94" s="519">
        <v>32</v>
      </c>
      <c r="J94" s="462">
        <v>115</v>
      </c>
      <c r="K94" s="516">
        <f t="shared" si="6"/>
        <v>66</v>
      </c>
      <c r="L94" s="519">
        <v>31</v>
      </c>
      <c r="M94" s="462">
        <v>35</v>
      </c>
      <c r="N94" s="533">
        <v>0</v>
      </c>
      <c r="O94" s="524">
        <v>3</v>
      </c>
      <c r="P94" s="524">
        <v>1</v>
      </c>
      <c r="Q94" s="536">
        <f t="shared" si="7"/>
        <v>476</v>
      </c>
      <c r="R94" s="231"/>
    </row>
    <row r="95" spans="1:18" ht="21" customHeight="1" x14ac:dyDescent="0.2">
      <c r="A95" s="558" t="s">
        <v>190</v>
      </c>
      <c r="B95" s="516">
        <f t="shared" si="4"/>
        <v>246</v>
      </c>
      <c r="C95" s="514">
        <v>74</v>
      </c>
      <c r="D95" s="293">
        <v>1</v>
      </c>
      <c r="E95" s="293">
        <v>17</v>
      </c>
      <c r="F95" s="293">
        <v>41</v>
      </c>
      <c r="G95" s="517">
        <v>113</v>
      </c>
      <c r="H95" s="516">
        <f t="shared" si="5"/>
        <v>126</v>
      </c>
      <c r="I95" s="519">
        <v>68</v>
      </c>
      <c r="J95" s="462">
        <v>58</v>
      </c>
      <c r="K95" s="516">
        <f t="shared" si="6"/>
        <v>51</v>
      </c>
      <c r="L95" s="519">
        <v>31</v>
      </c>
      <c r="M95" s="462">
        <v>19</v>
      </c>
      <c r="N95" s="533">
        <v>1</v>
      </c>
      <c r="O95" s="524">
        <v>9</v>
      </c>
      <c r="P95" s="524">
        <v>6</v>
      </c>
      <c r="Q95" s="536">
        <f t="shared" si="7"/>
        <v>438</v>
      </c>
      <c r="R95" s="231"/>
    </row>
    <row r="96" spans="1:18" ht="21" customHeight="1" x14ac:dyDescent="0.2">
      <c r="A96" s="558" t="s">
        <v>191</v>
      </c>
      <c r="B96" s="516">
        <f t="shared" si="4"/>
        <v>6902</v>
      </c>
      <c r="C96" s="514">
        <v>2076</v>
      </c>
      <c r="D96" s="293">
        <v>101</v>
      </c>
      <c r="E96" s="293">
        <v>139</v>
      </c>
      <c r="F96" s="293">
        <v>1523</v>
      </c>
      <c r="G96" s="517">
        <v>3063</v>
      </c>
      <c r="H96" s="516">
        <f t="shared" si="5"/>
        <v>3475</v>
      </c>
      <c r="I96" s="519">
        <v>1077</v>
      </c>
      <c r="J96" s="462">
        <v>2398</v>
      </c>
      <c r="K96" s="516">
        <f t="shared" si="6"/>
        <v>1849</v>
      </c>
      <c r="L96" s="519">
        <v>887</v>
      </c>
      <c r="M96" s="462">
        <v>956</v>
      </c>
      <c r="N96" s="533">
        <v>6</v>
      </c>
      <c r="O96" s="524">
        <v>326</v>
      </c>
      <c r="P96" s="524">
        <v>384</v>
      </c>
      <c r="Q96" s="536">
        <f t="shared" si="7"/>
        <v>12936</v>
      </c>
      <c r="R96" s="231"/>
    </row>
    <row r="97" spans="1:18" ht="21" customHeight="1" x14ac:dyDescent="0.2">
      <c r="A97" s="558" t="s">
        <v>311</v>
      </c>
      <c r="B97" s="516">
        <f t="shared" si="4"/>
        <v>77</v>
      </c>
      <c r="C97" s="514">
        <v>21</v>
      </c>
      <c r="D97" s="293">
        <v>0</v>
      </c>
      <c r="E97" s="293">
        <v>3</v>
      </c>
      <c r="F97" s="293">
        <v>19</v>
      </c>
      <c r="G97" s="517">
        <v>34</v>
      </c>
      <c r="H97" s="516">
        <f t="shared" si="5"/>
        <v>59</v>
      </c>
      <c r="I97" s="519">
        <v>37</v>
      </c>
      <c r="J97" s="462">
        <v>22</v>
      </c>
      <c r="K97" s="516">
        <f t="shared" si="6"/>
        <v>26</v>
      </c>
      <c r="L97" s="519">
        <v>12</v>
      </c>
      <c r="M97" s="462">
        <v>14</v>
      </c>
      <c r="N97" s="533">
        <v>0</v>
      </c>
      <c r="O97" s="524">
        <v>0</v>
      </c>
      <c r="P97" s="524">
        <v>1</v>
      </c>
      <c r="Q97" s="536">
        <f t="shared" si="7"/>
        <v>163</v>
      </c>
      <c r="R97" s="231"/>
    </row>
    <row r="98" spans="1:18" ht="21" customHeight="1" x14ac:dyDescent="0.2">
      <c r="A98" s="558" t="s">
        <v>192</v>
      </c>
      <c r="B98" s="516">
        <f t="shared" si="4"/>
        <v>51</v>
      </c>
      <c r="C98" s="514">
        <v>16</v>
      </c>
      <c r="D98" s="293">
        <v>1</v>
      </c>
      <c r="E98" s="293">
        <v>2</v>
      </c>
      <c r="F98" s="293">
        <v>8</v>
      </c>
      <c r="G98" s="517">
        <v>24</v>
      </c>
      <c r="H98" s="516">
        <f t="shared" si="5"/>
        <v>19</v>
      </c>
      <c r="I98" s="519">
        <v>10</v>
      </c>
      <c r="J98" s="462">
        <v>9</v>
      </c>
      <c r="K98" s="516">
        <f t="shared" si="6"/>
        <v>9</v>
      </c>
      <c r="L98" s="519">
        <v>6</v>
      </c>
      <c r="M98" s="462">
        <v>3</v>
      </c>
      <c r="N98" s="533">
        <v>0</v>
      </c>
      <c r="O98" s="524">
        <v>2</v>
      </c>
      <c r="P98" s="524">
        <v>0</v>
      </c>
      <c r="Q98" s="536">
        <f t="shared" si="7"/>
        <v>81</v>
      </c>
      <c r="R98" s="231"/>
    </row>
    <row r="99" spans="1:18" ht="21" customHeight="1" x14ac:dyDescent="0.2">
      <c r="A99" s="558" t="s">
        <v>193</v>
      </c>
      <c r="B99" s="516">
        <f t="shared" si="4"/>
        <v>67</v>
      </c>
      <c r="C99" s="514">
        <v>23</v>
      </c>
      <c r="D99" s="293">
        <v>0</v>
      </c>
      <c r="E99" s="293">
        <v>4</v>
      </c>
      <c r="F99" s="293">
        <v>8</v>
      </c>
      <c r="G99" s="517">
        <v>32</v>
      </c>
      <c r="H99" s="516">
        <f t="shared" si="5"/>
        <v>25</v>
      </c>
      <c r="I99" s="519">
        <v>11</v>
      </c>
      <c r="J99" s="462">
        <v>14</v>
      </c>
      <c r="K99" s="516">
        <f t="shared" si="6"/>
        <v>15</v>
      </c>
      <c r="L99" s="519">
        <v>9</v>
      </c>
      <c r="M99" s="462">
        <v>6</v>
      </c>
      <c r="N99" s="533">
        <v>0</v>
      </c>
      <c r="O99" s="524">
        <v>0</v>
      </c>
      <c r="P99" s="524">
        <v>5</v>
      </c>
      <c r="Q99" s="536">
        <f t="shared" si="7"/>
        <v>112</v>
      </c>
      <c r="R99" s="231"/>
    </row>
    <row r="100" spans="1:18" ht="21" customHeight="1" x14ac:dyDescent="0.2">
      <c r="A100" s="558" t="s">
        <v>194</v>
      </c>
      <c r="B100" s="516">
        <f t="shared" si="4"/>
        <v>726</v>
      </c>
      <c r="C100" s="514">
        <v>214</v>
      </c>
      <c r="D100" s="293">
        <v>11</v>
      </c>
      <c r="E100" s="293">
        <v>23</v>
      </c>
      <c r="F100" s="293">
        <v>166</v>
      </c>
      <c r="G100" s="517">
        <v>312</v>
      </c>
      <c r="H100" s="516">
        <f t="shared" si="5"/>
        <v>425</v>
      </c>
      <c r="I100" s="519">
        <v>122</v>
      </c>
      <c r="J100" s="462">
        <v>303</v>
      </c>
      <c r="K100" s="516">
        <f t="shared" si="6"/>
        <v>158</v>
      </c>
      <c r="L100" s="519">
        <v>91</v>
      </c>
      <c r="M100" s="462">
        <v>67</v>
      </c>
      <c r="N100" s="533">
        <v>0</v>
      </c>
      <c r="O100" s="524">
        <v>35</v>
      </c>
      <c r="P100" s="524">
        <v>46</v>
      </c>
      <c r="Q100" s="536">
        <f t="shared" si="7"/>
        <v>1390</v>
      </c>
      <c r="R100" s="231"/>
    </row>
    <row r="101" spans="1:18" ht="21" customHeight="1" x14ac:dyDescent="0.2">
      <c r="A101" s="558" t="s">
        <v>195</v>
      </c>
      <c r="B101" s="516">
        <f t="shared" si="4"/>
        <v>3</v>
      </c>
      <c r="C101" s="514">
        <v>1</v>
      </c>
      <c r="D101" s="293">
        <v>0</v>
      </c>
      <c r="E101" s="293">
        <v>0</v>
      </c>
      <c r="F101" s="293">
        <v>0</v>
      </c>
      <c r="G101" s="517">
        <v>2</v>
      </c>
      <c r="H101" s="516">
        <f t="shared" si="5"/>
        <v>2</v>
      </c>
      <c r="I101" s="519">
        <v>0</v>
      </c>
      <c r="J101" s="462">
        <v>2</v>
      </c>
      <c r="K101" s="516">
        <f t="shared" si="6"/>
        <v>1</v>
      </c>
      <c r="L101" s="519">
        <v>0</v>
      </c>
      <c r="M101" s="462">
        <v>1</v>
      </c>
      <c r="N101" s="533">
        <v>0</v>
      </c>
      <c r="O101" s="524">
        <v>0</v>
      </c>
      <c r="P101" s="524">
        <v>1</v>
      </c>
      <c r="Q101" s="536">
        <f t="shared" si="7"/>
        <v>7</v>
      </c>
      <c r="R101" s="231"/>
    </row>
    <row r="102" spans="1:18" ht="21" customHeight="1" x14ac:dyDescent="0.2">
      <c r="A102" s="558" t="s">
        <v>196</v>
      </c>
      <c r="B102" s="516">
        <f t="shared" si="4"/>
        <v>85</v>
      </c>
      <c r="C102" s="514">
        <v>18</v>
      </c>
      <c r="D102" s="293">
        <v>0</v>
      </c>
      <c r="E102" s="293">
        <v>1</v>
      </c>
      <c r="F102" s="293">
        <v>12</v>
      </c>
      <c r="G102" s="517">
        <v>54</v>
      </c>
      <c r="H102" s="516">
        <f t="shared" si="5"/>
        <v>38</v>
      </c>
      <c r="I102" s="522">
        <v>17</v>
      </c>
      <c r="J102" s="462">
        <v>21</v>
      </c>
      <c r="K102" s="516">
        <f t="shared" si="6"/>
        <v>11</v>
      </c>
      <c r="L102" s="520">
        <v>3</v>
      </c>
      <c r="M102" s="462">
        <v>8</v>
      </c>
      <c r="N102" s="532">
        <v>0</v>
      </c>
      <c r="O102" s="524">
        <v>2</v>
      </c>
      <c r="P102" s="524">
        <v>8</v>
      </c>
      <c r="Q102" s="536">
        <f t="shared" si="7"/>
        <v>144</v>
      </c>
      <c r="R102" s="231"/>
    </row>
    <row r="103" spans="1:18" ht="21" customHeight="1" x14ac:dyDescent="0.2">
      <c r="A103" s="558" t="s">
        <v>376</v>
      </c>
      <c r="B103" s="516">
        <f t="shared" si="4"/>
        <v>167</v>
      </c>
      <c r="C103" s="514">
        <v>54</v>
      </c>
      <c r="D103" s="293">
        <v>5</v>
      </c>
      <c r="E103" s="293">
        <v>10</v>
      </c>
      <c r="F103" s="293">
        <v>24</v>
      </c>
      <c r="G103" s="517">
        <v>74</v>
      </c>
      <c r="H103" s="516">
        <f t="shared" si="5"/>
        <v>57</v>
      </c>
      <c r="I103" s="519">
        <v>16</v>
      </c>
      <c r="J103" s="462">
        <v>41</v>
      </c>
      <c r="K103" s="516">
        <f t="shared" si="6"/>
        <v>51</v>
      </c>
      <c r="L103" s="519">
        <v>20</v>
      </c>
      <c r="M103" s="462">
        <v>29</v>
      </c>
      <c r="N103" s="533">
        <v>2</v>
      </c>
      <c r="O103" s="524">
        <v>2</v>
      </c>
      <c r="P103" s="524">
        <v>5</v>
      </c>
      <c r="Q103" s="536">
        <f t="shared" si="7"/>
        <v>282</v>
      </c>
      <c r="R103" s="231"/>
    </row>
    <row r="104" spans="1:18" ht="21" customHeight="1" x14ac:dyDescent="0.2">
      <c r="A104" s="558" t="s">
        <v>197</v>
      </c>
      <c r="B104" s="516">
        <f t="shared" si="4"/>
        <v>3</v>
      </c>
      <c r="C104" s="514">
        <v>0</v>
      </c>
      <c r="D104" s="293">
        <v>0</v>
      </c>
      <c r="E104" s="293">
        <v>0</v>
      </c>
      <c r="F104" s="293">
        <v>0</v>
      </c>
      <c r="G104" s="517">
        <v>3</v>
      </c>
      <c r="H104" s="516">
        <f t="shared" si="5"/>
        <v>3</v>
      </c>
      <c r="I104" s="519">
        <v>2</v>
      </c>
      <c r="J104" s="462">
        <v>1</v>
      </c>
      <c r="K104" s="516">
        <f t="shared" si="6"/>
        <v>0</v>
      </c>
      <c r="L104" s="519">
        <v>0</v>
      </c>
      <c r="M104" s="462">
        <v>0</v>
      </c>
      <c r="N104" s="533">
        <v>0</v>
      </c>
      <c r="O104" s="524">
        <v>1</v>
      </c>
      <c r="P104" s="524">
        <v>0</v>
      </c>
      <c r="Q104" s="536">
        <f t="shared" si="7"/>
        <v>7</v>
      </c>
      <c r="R104" s="231"/>
    </row>
    <row r="105" spans="1:18" ht="21" customHeight="1" x14ac:dyDescent="0.2">
      <c r="A105" s="558" t="s">
        <v>198</v>
      </c>
      <c r="B105" s="516">
        <f t="shared" si="4"/>
        <v>48</v>
      </c>
      <c r="C105" s="514">
        <v>21</v>
      </c>
      <c r="D105" s="293">
        <v>0</v>
      </c>
      <c r="E105" s="293">
        <v>0</v>
      </c>
      <c r="F105" s="293">
        <v>12</v>
      </c>
      <c r="G105" s="517">
        <v>15</v>
      </c>
      <c r="H105" s="516">
        <f t="shared" si="5"/>
        <v>11</v>
      </c>
      <c r="I105" s="519">
        <v>6</v>
      </c>
      <c r="J105" s="465">
        <v>5</v>
      </c>
      <c r="K105" s="516">
        <f t="shared" si="6"/>
        <v>7</v>
      </c>
      <c r="L105" s="520">
        <v>1</v>
      </c>
      <c r="M105" s="463">
        <v>6</v>
      </c>
      <c r="N105" s="532">
        <v>0</v>
      </c>
      <c r="O105" s="524">
        <v>0</v>
      </c>
      <c r="P105" s="524">
        <v>2</v>
      </c>
      <c r="Q105" s="536">
        <f t="shared" si="7"/>
        <v>68</v>
      </c>
      <c r="R105" s="231"/>
    </row>
    <row r="106" spans="1:18" ht="21" customHeight="1" x14ac:dyDescent="0.2">
      <c r="A106" s="558" t="s">
        <v>359</v>
      </c>
      <c r="B106" s="516">
        <f t="shared" si="4"/>
        <v>447</v>
      </c>
      <c r="C106" s="514">
        <v>116</v>
      </c>
      <c r="D106" s="293">
        <v>1</v>
      </c>
      <c r="E106" s="293">
        <v>30</v>
      </c>
      <c r="F106" s="293">
        <v>97</v>
      </c>
      <c r="G106" s="517">
        <v>203</v>
      </c>
      <c r="H106" s="516">
        <f t="shared" si="5"/>
        <v>222</v>
      </c>
      <c r="I106" s="519">
        <v>66</v>
      </c>
      <c r="J106" s="462">
        <v>156</v>
      </c>
      <c r="K106" s="516">
        <f t="shared" si="6"/>
        <v>102</v>
      </c>
      <c r="L106" s="519">
        <v>55</v>
      </c>
      <c r="M106" s="462">
        <v>45</v>
      </c>
      <c r="N106" s="533">
        <v>2</v>
      </c>
      <c r="O106" s="524">
        <v>2</v>
      </c>
      <c r="P106" s="524">
        <v>6</v>
      </c>
      <c r="Q106" s="536">
        <f t="shared" si="7"/>
        <v>779</v>
      </c>
      <c r="R106" s="231"/>
    </row>
    <row r="107" spans="1:18" ht="21" customHeight="1" x14ac:dyDescent="0.2">
      <c r="A107" s="558" t="s">
        <v>199</v>
      </c>
      <c r="B107" s="516">
        <f t="shared" si="4"/>
        <v>3348</v>
      </c>
      <c r="C107" s="514">
        <v>1017</v>
      </c>
      <c r="D107" s="293">
        <v>24</v>
      </c>
      <c r="E107" s="293">
        <v>228</v>
      </c>
      <c r="F107" s="293">
        <v>584</v>
      </c>
      <c r="G107" s="517">
        <v>1495</v>
      </c>
      <c r="H107" s="516">
        <f t="shared" si="5"/>
        <v>1960</v>
      </c>
      <c r="I107" s="519">
        <v>784</v>
      </c>
      <c r="J107" s="462">
        <v>1176</v>
      </c>
      <c r="K107" s="516">
        <f t="shared" si="6"/>
        <v>834</v>
      </c>
      <c r="L107" s="519">
        <v>414</v>
      </c>
      <c r="M107" s="462">
        <v>418</v>
      </c>
      <c r="N107" s="533">
        <v>2</v>
      </c>
      <c r="O107" s="524">
        <v>65</v>
      </c>
      <c r="P107" s="524">
        <v>140</v>
      </c>
      <c r="Q107" s="536">
        <f t="shared" si="7"/>
        <v>6347</v>
      </c>
      <c r="R107" s="231"/>
    </row>
    <row r="108" spans="1:18" ht="21" customHeight="1" x14ac:dyDescent="0.2">
      <c r="A108" s="558" t="s">
        <v>200</v>
      </c>
      <c r="B108" s="516">
        <f t="shared" si="4"/>
        <v>13</v>
      </c>
      <c r="C108" s="514">
        <v>4</v>
      </c>
      <c r="D108" s="293">
        <v>0</v>
      </c>
      <c r="E108" s="293">
        <v>0</v>
      </c>
      <c r="F108" s="293">
        <v>5</v>
      </c>
      <c r="G108" s="517">
        <v>4</v>
      </c>
      <c r="H108" s="516">
        <f t="shared" si="5"/>
        <v>5</v>
      </c>
      <c r="I108" s="519">
        <v>1</v>
      </c>
      <c r="J108" s="462">
        <v>4</v>
      </c>
      <c r="K108" s="516">
        <f t="shared" si="6"/>
        <v>3</v>
      </c>
      <c r="L108" s="519">
        <v>3</v>
      </c>
      <c r="M108" s="462">
        <v>0</v>
      </c>
      <c r="N108" s="533">
        <v>0</v>
      </c>
      <c r="O108" s="524">
        <v>0</v>
      </c>
      <c r="P108" s="524">
        <v>0</v>
      </c>
      <c r="Q108" s="536">
        <f t="shared" si="7"/>
        <v>21</v>
      </c>
      <c r="R108" s="231"/>
    </row>
    <row r="109" spans="1:18" ht="21" customHeight="1" x14ac:dyDescent="0.2">
      <c r="A109" s="558" t="s">
        <v>201</v>
      </c>
      <c r="B109" s="516">
        <f t="shared" si="4"/>
        <v>129</v>
      </c>
      <c r="C109" s="514">
        <v>43</v>
      </c>
      <c r="D109" s="293">
        <v>1</v>
      </c>
      <c r="E109" s="293">
        <v>4</v>
      </c>
      <c r="F109" s="293">
        <v>27</v>
      </c>
      <c r="G109" s="517">
        <v>54</v>
      </c>
      <c r="H109" s="516">
        <f t="shared" si="5"/>
        <v>90</v>
      </c>
      <c r="I109" s="519">
        <v>25</v>
      </c>
      <c r="J109" s="462">
        <v>65</v>
      </c>
      <c r="K109" s="516">
        <f t="shared" si="6"/>
        <v>33</v>
      </c>
      <c r="L109" s="519">
        <v>16</v>
      </c>
      <c r="M109" s="464">
        <v>17</v>
      </c>
      <c r="N109" s="533">
        <v>0</v>
      </c>
      <c r="O109" s="524">
        <v>1</v>
      </c>
      <c r="P109" s="524">
        <v>0</v>
      </c>
      <c r="Q109" s="536">
        <f t="shared" si="7"/>
        <v>253</v>
      </c>
      <c r="R109" s="231"/>
    </row>
    <row r="110" spans="1:18" ht="21" customHeight="1" x14ac:dyDescent="0.2">
      <c r="A110" s="558" t="s">
        <v>202</v>
      </c>
      <c r="B110" s="516">
        <f t="shared" si="4"/>
        <v>94</v>
      </c>
      <c r="C110" s="514">
        <v>31</v>
      </c>
      <c r="D110" s="293">
        <v>2</v>
      </c>
      <c r="E110" s="293">
        <v>5</v>
      </c>
      <c r="F110" s="293">
        <v>8</v>
      </c>
      <c r="G110" s="517">
        <v>48</v>
      </c>
      <c r="H110" s="516">
        <f t="shared" si="5"/>
        <v>45</v>
      </c>
      <c r="I110" s="519">
        <v>17</v>
      </c>
      <c r="J110" s="462">
        <v>28</v>
      </c>
      <c r="K110" s="516">
        <f t="shared" si="6"/>
        <v>21</v>
      </c>
      <c r="L110" s="519">
        <v>8</v>
      </c>
      <c r="M110" s="462">
        <v>13</v>
      </c>
      <c r="N110" s="533">
        <v>0</v>
      </c>
      <c r="O110" s="524">
        <v>1</v>
      </c>
      <c r="P110" s="524">
        <v>2</v>
      </c>
      <c r="Q110" s="536">
        <f t="shared" si="7"/>
        <v>163</v>
      </c>
      <c r="R110" s="231"/>
    </row>
    <row r="111" spans="1:18" ht="21" customHeight="1" x14ac:dyDescent="0.2">
      <c r="A111" s="558" t="s">
        <v>203</v>
      </c>
      <c r="B111" s="516">
        <f t="shared" si="4"/>
        <v>106</v>
      </c>
      <c r="C111" s="514">
        <v>30</v>
      </c>
      <c r="D111" s="293">
        <v>1</v>
      </c>
      <c r="E111" s="293">
        <v>5</v>
      </c>
      <c r="F111" s="293">
        <v>16</v>
      </c>
      <c r="G111" s="517">
        <v>54</v>
      </c>
      <c r="H111" s="516">
        <f t="shared" si="5"/>
        <v>32</v>
      </c>
      <c r="I111" s="519">
        <v>16</v>
      </c>
      <c r="J111" s="462">
        <v>16</v>
      </c>
      <c r="K111" s="516">
        <f t="shared" si="6"/>
        <v>12</v>
      </c>
      <c r="L111" s="519">
        <v>5</v>
      </c>
      <c r="M111" s="462">
        <v>7</v>
      </c>
      <c r="N111" s="533">
        <v>0</v>
      </c>
      <c r="O111" s="524">
        <v>1</v>
      </c>
      <c r="P111" s="524">
        <v>3</v>
      </c>
      <c r="Q111" s="536">
        <f t="shared" si="7"/>
        <v>154</v>
      </c>
      <c r="R111" s="231"/>
    </row>
    <row r="112" spans="1:18" ht="21" customHeight="1" x14ac:dyDescent="0.2">
      <c r="A112" s="558" t="s">
        <v>204</v>
      </c>
      <c r="B112" s="516">
        <f t="shared" si="4"/>
        <v>28</v>
      </c>
      <c r="C112" s="514">
        <v>9</v>
      </c>
      <c r="D112" s="293">
        <v>0</v>
      </c>
      <c r="E112" s="293">
        <v>3</v>
      </c>
      <c r="F112" s="293">
        <v>3</v>
      </c>
      <c r="G112" s="517">
        <v>13</v>
      </c>
      <c r="H112" s="516">
        <f t="shared" si="5"/>
        <v>10</v>
      </c>
      <c r="I112" s="519">
        <v>4</v>
      </c>
      <c r="J112" s="462">
        <v>6</v>
      </c>
      <c r="K112" s="516">
        <f t="shared" si="6"/>
        <v>1</v>
      </c>
      <c r="L112" s="519">
        <v>0</v>
      </c>
      <c r="M112" s="462">
        <v>1</v>
      </c>
      <c r="N112" s="533">
        <v>0</v>
      </c>
      <c r="O112" s="524">
        <v>4</v>
      </c>
      <c r="P112" s="524">
        <v>1</v>
      </c>
      <c r="Q112" s="536">
        <f t="shared" si="7"/>
        <v>44</v>
      </c>
      <c r="R112" s="231"/>
    </row>
    <row r="113" spans="1:18" ht="21" customHeight="1" x14ac:dyDescent="0.2">
      <c r="A113" s="558" t="s">
        <v>205</v>
      </c>
      <c r="B113" s="516">
        <f t="shared" si="4"/>
        <v>3</v>
      </c>
      <c r="C113" s="514">
        <v>1</v>
      </c>
      <c r="D113" s="293">
        <v>0</v>
      </c>
      <c r="E113" s="293">
        <v>0</v>
      </c>
      <c r="F113" s="293">
        <v>0</v>
      </c>
      <c r="G113" s="517">
        <v>2</v>
      </c>
      <c r="H113" s="516">
        <f t="shared" si="5"/>
        <v>2</v>
      </c>
      <c r="I113" s="519">
        <v>2</v>
      </c>
      <c r="J113" s="462">
        <v>0</v>
      </c>
      <c r="K113" s="516">
        <f t="shared" si="6"/>
        <v>1</v>
      </c>
      <c r="L113" s="522">
        <v>1</v>
      </c>
      <c r="M113" s="462">
        <v>0</v>
      </c>
      <c r="N113" s="534">
        <v>0</v>
      </c>
      <c r="O113" s="524">
        <v>0</v>
      </c>
      <c r="P113" s="524">
        <v>0</v>
      </c>
      <c r="Q113" s="536">
        <f t="shared" si="7"/>
        <v>6</v>
      </c>
      <c r="R113" s="231"/>
    </row>
    <row r="114" spans="1:18" ht="21" customHeight="1" x14ac:dyDescent="0.2">
      <c r="A114" s="558" t="s">
        <v>206</v>
      </c>
      <c r="B114" s="516">
        <f t="shared" si="4"/>
        <v>1117</v>
      </c>
      <c r="C114" s="514">
        <v>279</v>
      </c>
      <c r="D114" s="293">
        <v>12</v>
      </c>
      <c r="E114" s="293">
        <v>78</v>
      </c>
      <c r="F114" s="293">
        <v>235</v>
      </c>
      <c r="G114" s="517">
        <v>513</v>
      </c>
      <c r="H114" s="516">
        <f t="shared" si="5"/>
        <v>567</v>
      </c>
      <c r="I114" s="519">
        <v>204</v>
      </c>
      <c r="J114" s="465">
        <v>363</v>
      </c>
      <c r="K114" s="516">
        <f t="shared" si="6"/>
        <v>288</v>
      </c>
      <c r="L114" s="519">
        <v>145</v>
      </c>
      <c r="M114" s="465">
        <v>142</v>
      </c>
      <c r="N114" s="533">
        <v>1</v>
      </c>
      <c r="O114" s="524">
        <v>17</v>
      </c>
      <c r="P114" s="524">
        <v>59</v>
      </c>
      <c r="Q114" s="536">
        <f t="shared" si="7"/>
        <v>2048</v>
      </c>
      <c r="R114" s="231"/>
    </row>
    <row r="115" spans="1:18" ht="21" customHeight="1" x14ac:dyDescent="0.2">
      <c r="A115" s="558" t="s">
        <v>360</v>
      </c>
      <c r="B115" s="516">
        <f t="shared" si="4"/>
        <v>7</v>
      </c>
      <c r="C115" s="514">
        <v>2</v>
      </c>
      <c r="D115" s="293">
        <v>0</v>
      </c>
      <c r="E115" s="293">
        <v>0</v>
      </c>
      <c r="F115" s="293">
        <v>0</v>
      </c>
      <c r="G115" s="517">
        <v>5</v>
      </c>
      <c r="H115" s="516">
        <f t="shared" si="5"/>
        <v>1</v>
      </c>
      <c r="I115" s="519">
        <v>0</v>
      </c>
      <c r="J115" s="462">
        <v>1</v>
      </c>
      <c r="K115" s="516">
        <f t="shared" si="6"/>
        <v>4</v>
      </c>
      <c r="L115" s="519">
        <v>3</v>
      </c>
      <c r="M115" s="462">
        <v>1</v>
      </c>
      <c r="N115" s="533">
        <v>0</v>
      </c>
      <c r="O115" s="524">
        <v>0</v>
      </c>
      <c r="P115" s="524">
        <v>0</v>
      </c>
      <c r="Q115" s="536">
        <f t="shared" si="7"/>
        <v>12</v>
      </c>
      <c r="R115" s="231"/>
    </row>
    <row r="116" spans="1:18" ht="21" customHeight="1" x14ac:dyDescent="0.2">
      <c r="A116" s="558" t="s">
        <v>207</v>
      </c>
      <c r="B116" s="516">
        <f t="shared" si="4"/>
        <v>2175</v>
      </c>
      <c r="C116" s="514">
        <v>620</v>
      </c>
      <c r="D116" s="293">
        <v>12</v>
      </c>
      <c r="E116" s="293">
        <v>173</v>
      </c>
      <c r="F116" s="293">
        <v>502</v>
      </c>
      <c r="G116" s="517">
        <v>868</v>
      </c>
      <c r="H116" s="516">
        <f t="shared" si="5"/>
        <v>670</v>
      </c>
      <c r="I116" s="522">
        <v>323</v>
      </c>
      <c r="J116" s="464">
        <v>347</v>
      </c>
      <c r="K116" s="516">
        <f t="shared" si="6"/>
        <v>458</v>
      </c>
      <c r="L116" s="520">
        <v>215</v>
      </c>
      <c r="M116" s="464">
        <v>243</v>
      </c>
      <c r="N116" s="532">
        <v>0</v>
      </c>
      <c r="O116" s="524">
        <v>22</v>
      </c>
      <c r="P116" s="524">
        <v>62</v>
      </c>
      <c r="Q116" s="536">
        <f t="shared" si="7"/>
        <v>3387</v>
      </c>
      <c r="R116" s="231"/>
    </row>
    <row r="117" spans="1:18" ht="21" customHeight="1" x14ac:dyDescent="0.2">
      <c r="A117" s="558" t="s">
        <v>312</v>
      </c>
      <c r="B117" s="516">
        <f t="shared" si="4"/>
        <v>14</v>
      </c>
      <c r="C117" s="514">
        <v>2</v>
      </c>
      <c r="D117" s="293">
        <v>0</v>
      </c>
      <c r="E117" s="293">
        <v>2</v>
      </c>
      <c r="F117" s="293">
        <v>5</v>
      </c>
      <c r="G117" s="517">
        <v>5</v>
      </c>
      <c r="H117" s="516">
        <f t="shared" si="5"/>
        <v>11</v>
      </c>
      <c r="I117" s="519">
        <v>3</v>
      </c>
      <c r="J117" s="462">
        <v>8</v>
      </c>
      <c r="K117" s="516">
        <f t="shared" si="6"/>
        <v>3</v>
      </c>
      <c r="L117" s="519">
        <v>1</v>
      </c>
      <c r="M117" s="462">
        <v>2</v>
      </c>
      <c r="N117" s="533">
        <v>0</v>
      </c>
      <c r="O117" s="524">
        <v>0</v>
      </c>
      <c r="P117" s="524">
        <v>2</v>
      </c>
      <c r="Q117" s="536">
        <f t="shared" si="7"/>
        <v>30</v>
      </c>
      <c r="R117" s="231"/>
    </row>
    <row r="118" spans="1:18" ht="21" customHeight="1" x14ac:dyDescent="0.2">
      <c r="A118" s="558" t="s">
        <v>208</v>
      </c>
      <c r="B118" s="516">
        <f t="shared" si="4"/>
        <v>5</v>
      </c>
      <c r="C118" s="514">
        <v>1</v>
      </c>
      <c r="D118" s="293">
        <v>0</v>
      </c>
      <c r="E118" s="293">
        <v>1</v>
      </c>
      <c r="F118" s="293">
        <v>0</v>
      </c>
      <c r="G118" s="517">
        <v>3</v>
      </c>
      <c r="H118" s="516">
        <f t="shared" si="5"/>
        <v>1</v>
      </c>
      <c r="I118" s="519">
        <v>0</v>
      </c>
      <c r="J118" s="462">
        <v>1</v>
      </c>
      <c r="K118" s="516">
        <f t="shared" si="6"/>
        <v>0</v>
      </c>
      <c r="L118" s="519">
        <v>0</v>
      </c>
      <c r="M118" s="462">
        <v>0</v>
      </c>
      <c r="N118" s="533">
        <v>0</v>
      </c>
      <c r="O118" s="524">
        <v>0</v>
      </c>
      <c r="P118" s="524">
        <v>0</v>
      </c>
      <c r="Q118" s="536">
        <f t="shared" si="7"/>
        <v>6</v>
      </c>
      <c r="R118" s="231"/>
    </row>
    <row r="119" spans="1:18" ht="21" customHeight="1" x14ac:dyDescent="0.2">
      <c r="A119" s="558" t="s">
        <v>209</v>
      </c>
      <c r="B119" s="516">
        <f t="shared" si="4"/>
        <v>2</v>
      </c>
      <c r="C119" s="514">
        <v>0</v>
      </c>
      <c r="D119" s="293">
        <v>0</v>
      </c>
      <c r="E119" s="293">
        <v>0</v>
      </c>
      <c r="F119" s="293">
        <v>1</v>
      </c>
      <c r="G119" s="517">
        <v>1</v>
      </c>
      <c r="H119" s="516">
        <f t="shared" si="5"/>
        <v>3</v>
      </c>
      <c r="I119" s="519">
        <v>1</v>
      </c>
      <c r="J119" s="465">
        <v>2</v>
      </c>
      <c r="K119" s="516">
        <f t="shared" si="6"/>
        <v>0</v>
      </c>
      <c r="L119" s="520">
        <v>0</v>
      </c>
      <c r="M119" s="463">
        <v>0</v>
      </c>
      <c r="N119" s="532">
        <v>0</v>
      </c>
      <c r="O119" s="524">
        <v>0</v>
      </c>
      <c r="P119" s="524">
        <v>0</v>
      </c>
      <c r="Q119" s="536">
        <f t="shared" si="7"/>
        <v>5</v>
      </c>
      <c r="R119" s="231"/>
    </row>
    <row r="120" spans="1:18" ht="21" customHeight="1" x14ac:dyDescent="0.2">
      <c r="A120" s="558" t="s">
        <v>211</v>
      </c>
      <c r="B120" s="516">
        <f t="shared" si="4"/>
        <v>96</v>
      </c>
      <c r="C120" s="514">
        <v>36</v>
      </c>
      <c r="D120" s="293">
        <v>2</v>
      </c>
      <c r="E120" s="293">
        <v>7</v>
      </c>
      <c r="F120" s="293">
        <v>14</v>
      </c>
      <c r="G120" s="517">
        <v>37</v>
      </c>
      <c r="H120" s="516">
        <f t="shared" si="5"/>
        <v>20</v>
      </c>
      <c r="I120" s="519">
        <v>10</v>
      </c>
      <c r="J120" s="462">
        <v>10</v>
      </c>
      <c r="K120" s="516">
        <f t="shared" si="6"/>
        <v>8</v>
      </c>
      <c r="L120" s="519">
        <v>4</v>
      </c>
      <c r="M120" s="463">
        <v>4</v>
      </c>
      <c r="N120" s="533">
        <v>0</v>
      </c>
      <c r="O120" s="524">
        <v>1</v>
      </c>
      <c r="P120" s="524">
        <v>4</v>
      </c>
      <c r="Q120" s="536">
        <f t="shared" si="7"/>
        <v>129</v>
      </c>
      <c r="R120" s="231"/>
    </row>
    <row r="121" spans="1:18" ht="21" customHeight="1" x14ac:dyDescent="0.2">
      <c r="A121" s="558" t="s">
        <v>361</v>
      </c>
      <c r="B121" s="516">
        <f t="shared" si="4"/>
        <v>52</v>
      </c>
      <c r="C121" s="514">
        <v>13</v>
      </c>
      <c r="D121" s="293">
        <v>1</v>
      </c>
      <c r="E121" s="293">
        <v>2</v>
      </c>
      <c r="F121" s="293">
        <v>15</v>
      </c>
      <c r="G121" s="517">
        <v>21</v>
      </c>
      <c r="H121" s="516">
        <f t="shared" si="5"/>
        <v>26</v>
      </c>
      <c r="I121" s="521">
        <v>10</v>
      </c>
      <c r="J121" s="462">
        <v>16</v>
      </c>
      <c r="K121" s="516">
        <f t="shared" si="6"/>
        <v>7</v>
      </c>
      <c r="L121" s="519">
        <v>2</v>
      </c>
      <c r="M121" s="464">
        <v>5</v>
      </c>
      <c r="N121" s="533">
        <v>0</v>
      </c>
      <c r="O121" s="524">
        <v>1</v>
      </c>
      <c r="P121" s="524">
        <v>0</v>
      </c>
      <c r="Q121" s="536">
        <f t="shared" si="7"/>
        <v>86</v>
      </c>
      <c r="R121" s="231"/>
    </row>
    <row r="122" spans="1:18" ht="21" customHeight="1" x14ac:dyDescent="0.2">
      <c r="A122" s="558" t="s">
        <v>212</v>
      </c>
      <c r="B122" s="516">
        <f t="shared" si="4"/>
        <v>9</v>
      </c>
      <c r="C122" s="514">
        <v>3</v>
      </c>
      <c r="D122" s="293">
        <v>0</v>
      </c>
      <c r="E122" s="293">
        <v>0</v>
      </c>
      <c r="F122" s="293">
        <v>2</v>
      </c>
      <c r="G122" s="517">
        <v>4</v>
      </c>
      <c r="H122" s="516">
        <f t="shared" si="5"/>
        <v>4</v>
      </c>
      <c r="I122" s="519">
        <v>4</v>
      </c>
      <c r="J122" s="462">
        <v>0</v>
      </c>
      <c r="K122" s="516">
        <f t="shared" si="6"/>
        <v>2</v>
      </c>
      <c r="L122" s="519">
        <v>1</v>
      </c>
      <c r="M122" s="462">
        <v>1</v>
      </c>
      <c r="N122" s="533">
        <v>0</v>
      </c>
      <c r="O122" s="524">
        <v>0</v>
      </c>
      <c r="P122" s="524">
        <v>0</v>
      </c>
      <c r="Q122" s="536">
        <f t="shared" si="7"/>
        <v>15</v>
      </c>
      <c r="R122" s="231"/>
    </row>
    <row r="123" spans="1:18" ht="21" customHeight="1" x14ac:dyDescent="0.2">
      <c r="A123" s="558" t="s">
        <v>213</v>
      </c>
      <c r="B123" s="516">
        <f t="shared" si="4"/>
        <v>19</v>
      </c>
      <c r="C123" s="514">
        <v>7</v>
      </c>
      <c r="D123" s="293">
        <v>0</v>
      </c>
      <c r="E123" s="293">
        <v>0</v>
      </c>
      <c r="F123" s="293">
        <v>3</v>
      </c>
      <c r="G123" s="517">
        <v>9</v>
      </c>
      <c r="H123" s="516">
        <f t="shared" si="5"/>
        <v>9</v>
      </c>
      <c r="I123" s="519">
        <v>3</v>
      </c>
      <c r="J123" s="462">
        <v>6</v>
      </c>
      <c r="K123" s="516">
        <f t="shared" si="6"/>
        <v>5</v>
      </c>
      <c r="L123" s="519">
        <v>2</v>
      </c>
      <c r="M123" s="462">
        <v>3</v>
      </c>
      <c r="N123" s="533">
        <v>0</v>
      </c>
      <c r="O123" s="524">
        <v>1</v>
      </c>
      <c r="P123" s="524">
        <v>2</v>
      </c>
      <c r="Q123" s="536">
        <f t="shared" si="7"/>
        <v>36</v>
      </c>
      <c r="R123" s="231"/>
    </row>
    <row r="124" spans="1:18" ht="21" customHeight="1" x14ac:dyDescent="0.2">
      <c r="A124" s="558" t="s">
        <v>214</v>
      </c>
      <c r="B124" s="516">
        <f t="shared" si="4"/>
        <v>1468</v>
      </c>
      <c r="C124" s="514">
        <v>405</v>
      </c>
      <c r="D124" s="293">
        <v>9</v>
      </c>
      <c r="E124" s="293">
        <v>95</v>
      </c>
      <c r="F124" s="293">
        <v>336</v>
      </c>
      <c r="G124" s="517">
        <v>623</v>
      </c>
      <c r="H124" s="516">
        <f t="shared" si="5"/>
        <v>768</v>
      </c>
      <c r="I124" s="519">
        <v>331</v>
      </c>
      <c r="J124" s="464">
        <v>437</v>
      </c>
      <c r="K124" s="516">
        <f t="shared" si="6"/>
        <v>366</v>
      </c>
      <c r="L124" s="519">
        <v>175</v>
      </c>
      <c r="M124" s="462">
        <v>190</v>
      </c>
      <c r="N124" s="533">
        <v>1</v>
      </c>
      <c r="O124" s="524">
        <v>57</v>
      </c>
      <c r="P124" s="524">
        <v>82</v>
      </c>
      <c r="Q124" s="536">
        <f t="shared" si="7"/>
        <v>2741</v>
      </c>
      <c r="R124" s="231"/>
    </row>
    <row r="125" spans="1:18" ht="21" customHeight="1" x14ac:dyDescent="0.2">
      <c r="A125" s="558" t="s">
        <v>215</v>
      </c>
      <c r="B125" s="516">
        <f t="shared" si="4"/>
        <v>3</v>
      </c>
      <c r="C125" s="514">
        <v>2</v>
      </c>
      <c r="D125" s="293">
        <v>0</v>
      </c>
      <c r="E125" s="293">
        <v>0</v>
      </c>
      <c r="F125" s="293">
        <v>0</v>
      </c>
      <c r="G125" s="517">
        <v>1</v>
      </c>
      <c r="H125" s="516">
        <f t="shared" si="5"/>
        <v>1</v>
      </c>
      <c r="I125" s="519">
        <v>0</v>
      </c>
      <c r="J125" s="462">
        <v>1</v>
      </c>
      <c r="K125" s="516">
        <f t="shared" si="6"/>
        <v>0</v>
      </c>
      <c r="L125" s="519">
        <v>0</v>
      </c>
      <c r="M125" s="462">
        <v>0</v>
      </c>
      <c r="N125" s="533">
        <v>0</v>
      </c>
      <c r="O125" s="524">
        <v>0</v>
      </c>
      <c r="P125" s="524">
        <v>0</v>
      </c>
      <c r="Q125" s="536">
        <f t="shared" si="7"/>
        <v>4</v>
      </c>
      <c r="R125" s="231"/>
    </row>
    <row r="126" spans="1:18" ht="21" customHeight="1" x14ac:dyDescent="0.2">
      <c r="A126" s="558" t="s">
        <v>377</v>
      </c>
      <c r="B126" s="516">
        <f t="shared" si="4"/>
        <v>122</v>
      </c>
      <c r="C126" s="514">
        <v>32</v>
      </c>
      <c r="D126" s="293">
        <v>2</v>
      </c>
      <c r="E126" s="293">
        <v>7</v>
      </c>
      <c r="F126" s="293">
        <v>22</v>
      </c>
      <c r="G126" s="517">
        <v>59</v>
      </c>
      <c r="H126" s="516">
        <f t="shared" si="5"/>
        <v>122</v>
      </c>
      <c r="I126" s="519">
        <v>56</v>
      </c>
      <c r="J126" s="462">
        <v>66</v>
      </c>
      <c r="K126" s="516">
        <f t="shared" si="6"/>
        <v>34</v>
      </c>
      <c r="L126" s="519">
        <v>14</v>
      </c>
      <c r="M126" s="462">
        <v>20</v>
      </c>
      <c r="N126" s="533">
        <v>0</v>
      </c>
      <c r="O126" s="524">
        <v>1</v>
      </c>
      <c r="P126" s="524">
        <v>5</v>
      </c>
      <c r="Q126" s="536">
        <f t="shared" si="7"/>
        <v>284</v>
      </c>
      <c r="R126" s="231"/>
    </row>
    <row r="127" spans="1:18" ht="21" customHeight="1" x14ac:dyDescent="0.2">
      <c r="A127" s="558" t="s">
        <v>216</v>
      </c>
      <c r="B127" s="516">
        <f t="shared" si="4"/>
        <v>1</v>
      </c>
      <c r="C127" s="514">
        <v>0</v>
      </c>
      <c r="D127" s="293">
        <v>0</v>
      </c>
      <c r="E127" s="293">
        <v>0</v>
      </c>
      <c r="F127" s="293">
        <v>0</v>
      </c>
      <c r="G127" s="517">
        <v>1</v>
      </c>
      <c r="H127" s="516">
        <f t="shared" si="5"/>
        <v>0</v>
      </c>
      <c r="I127" s="520">
        <v>0</v>
      </c>
      <c r="J127" s="462">
        <v>0</v>
      </c>
      <c r="K127" s="516">
        <f t="shared" si="6"/>
        <v>2</v>
      </c>
      <c r="L127" s="520">
        <v>2</v>
      </c>
      <c r="M127" s="463">
        <v>0</v>
      </c>
      <c r="N127" s="532">
        <v>0</v>
      </c>
      <c r="O127" s="524">
        <v>0</v>
      </c>
      <c r="P127" s="524">
        <v>0</v>
      </c>
      <c r="Q127" s="536">
        <f t="shared" si="7"/>
        <v>3</v>
      </c>
      <c r="R127" s="231"/>
    </row>
    <row r="128" spans="1:18" ht="21" customHeight="1" x14ac:dyDescent="0.2">
      <c r="A128" s="558" t="s">
        <v>217</v>
      </c>
      <c r="B128" s="516">
        <f t="shared" si="4"/>
        <v>1712</v>
      </c>
      <c r="C128" s="514">
        <v>480</v>
      </c>
      <c r="D128" s="293">
        <v>16</v>
      </c>
      <c r="E128" s="293">
        <v>68</v>
      </c>
      <c r="F128" s="293">
        <v>346</v>
      </c>
      <c r="G128" s="517">
        <v>802</v>
      </c>
      <c r="H128" s="516">
        <f t="shared" si="5"/>
        <v>805</v>
      </c>
      <c r="I128" s="520">
        <v>295</v>
      </c>
      <c r="J128" s="462">
        <v>510</v>
      </c>
      <c r="K128" s="516">
        <f t="shared" si="6"/>
        <v>362</v>
      </c>
      <c r="L128" s="519">
        <v>176</v>
      </c>
      <c r="M128" s="462">
        <v>186</v>
      </c>
      <c r="N128" s="533">
        <v>0</v>
      </c>
      <c r="O128" s="524">
        <v>14</v>
      </c>
      <c r="P128" s="524">
        <v>67</v>
      </c>
      <c r="Q128" s="536">
        <f t="shared" si="7"/>
        <v>2960</v>
      </c>
      <c r="R128" s="231"/>
    </row>
    <row r="129" spans="1:18" ht="21" customHeight="1" x14ac:dyDescent="0.2">
      <c r="A129" s="558" t="s">
        <v>218</v>
      </c>
      <c r="B129" s="516">
        <f t="shared" si="4"/>
        <v>25</v>
      </c>
      <c r="C129" s="514">
        <v>11</v>
      </c>
      <c r="D129" s="293">
        <v>0</v>
      </c>
      <c r="E129" s="293">
        <v>0</v>
      </c>
      <c r="F129" s="293">
        <v>2</v>
      </c>
      <c r="G129" s="517">
        <v>12</v>
      </c>
      <c r="H129" s="516">
        <f t="shared" si="5"/>
        <v>8</v>
      </c>
      <c r="I129" s="523">
        <v>3</v>
      </c>
      <c r="J129" s="464">
        <v>5</v>
      </c>
      <c r="K129" s="516">
        <f t="shared" si="6"/>
        <v>3</v>
      </c>
      <c r="L129" s="519">
        <v>1</v>
      </c>
      <c r="M129" s="463">
        <v>2</v>
      </c>
      <c r="N129" s="533">
        <v>0</v>
      </c>
      <c r="O129" s="524">
        <v>1</v>
      </c>
      <c r="P129" s="524">
        <v>0</v>
      </c>
      <c r="Q129" s="536">
        <f t="shared" si="7"/>
        <v>37</v>
      </c>
      <c r="R129" s="231"/>
    </row>
    <row r="130" spans="1:18" ht="21" customHeight="1" x14ac:dyDescent="0.2">
      <c r="A130" s="558" t="s">
        <v>362</v>
      </c>
      <c r="B130" s="516">
        <f t="shared" si="4"/>
        <v>265</v>
      </c>
      <c r="C130" s="514">
        <v>77</v>
      </c>
      <c r="D130" s="293">
        <v>1</v>
      </c>
      <c r="E130" s="293">
        <v>9</v>
      </c>
      <c r="F130" s="293">
        <v>65</v>
      </c>
      <c r="G130" s="517">
        <v>113</v>
      </c>
      <c r="H130" s="516">
        <f t="shared" si="5"/>
        <v>129</v>
      </c>
      <c r="I130" s="519">
        <v>40</v>
      </c>
      <c r="J130" s="462">
        <v>89</v>
      </c>
      <c r="K130" s="516">
        <f t="shared" si="6"/>
        <v>42</v>
      </c>
      <c r="L130" s="519">
        <v>21</v>
      </c>
      <c r="M130" s="462">
        <v>21</v>
      </c>
      <c r="N130" s="533">
        <v>0</v>
      </c>
      <c r="O130" s="524">
        <v>3</v>
      </c>
      <c r="P130" s="524">
        <v>3</v>
      </c>
      <c r="Q130" s="536">
        <f t="shared" si="7"/>
        <v>442</v>
      </c>
      <c r="R130" s="231"/>
    </row>
    <row r="131" spans="1:18" ht="21" customHeight="1" x14ac:dyDescent="0.2">
      <c r="A131" s="558" t="s">
        <v>363</v>
      </c>
      <c r="B131" s="516">
        <f t="shared" si="4"/>
        <v>1169</v>
      </c>
      <c r="C131" s="514">
        <v>345</v>
      </c>
      <c r="D131" s="293">
        <v>20</v>
      </c>
      <c r="E131" s="293">
        <v>59</v>
      </c>
      <c r="F131" s="293">
        <v>199</v>
      </c>
      <c r="G131" s="517">
        <v>546</v>
      </c>
      <c r="H131" s="516">
        <f t="shared" si="5"/>
        <v>429</v>
      </c>
      <c r="I131" s="519">
        <v>180</v>
      </c>
      <c r="J131" s="462">
        <v>249</v>
      </c>
      <c r="K131" s="516">
        <f t="shared" si="6"/>
        <v>316</v>
      </c>
      <c r="L131" s="519">
        <v>168</v>
      </c>
      <c r="M131" s="462">
        <v>148</v>
      </c>
      <c r="N131" s="533">
        <v>0</v>
      </c>
      <c r="O131" s="524">
        <v>81</v>
      </c>
      <c r="P131" s="524">
        <v>50</v>
      </c>
      <c r="Q131" s="536">
        <f t="shared" si="7"/>
        <v>2045</v>
      </c>
      <c r="R131" s="231"/>
    </row>
    <row r="132" spans="1:18" ht="21" customHeight="1" x14ac:dyDescent="0.2">
      <c r="A132" s="558" t="s">
        <v>378</v>
      </c>
      <c r="B132" s="516">
        <f t="shared" si="4"/>
        <v>493</v>
      </c>
      <c r="C132" s="514">
        <v>141</v>
      </c>
      <c r="D132" s="293">
        <v>1</v>
      </c>
      <c r="E132" s="293">
        <v>16</v>
      </c>
      <c r="F132" s="293">
        <v>95</v>
      </c>
      <c r="G132" s="517">
        <v>240</v>
      </c>
      <c r="H132" s="516">
        <f t="shared" si="5"/>
        <v>245</v>
      </c>
      <c r="I132" s="519">
        <v>87</v>
      </c>
      <c r="J132" s="462">
        <v>158</v>
      </c>
      <c r="K132" s="516">
        <f t="shared" si="6"/>
        <v>109</v>
      </c>
      <c r="L132" s="519">
        <v>49</v>
      </c>
      <c r="M132" s="462">
        <v>60</v>
      </c>
      <c r="N132" s="533">
        <v>0</v>
      </c>
      <c r="O132" s="524">
        <v>5</v>
      </c>
      <c r="P132" s="524">
        <v>17</v>
      </c>
      <c r="Q132" s="536">
        <f t="shared" si="7"/>
        <v>869</v>
      </c>
      <c r="R132" s="231"/>
    </row>
    <row r="133" spans="1:18" ht="21" customHeight="1" x14ac:dyDescent="0.2">
      <c r="A133" s="558" t="s">
        <v>219</v>
      </c>
      <c r="B133" s="516">
        <f t="shared" si="4"/>
        <v>643</v>
      </c>
      <c r="C133" s="514">
        <v>198</v>
      </c>
      <c r="D133" s="293">
        <v>5</v>
      </c>
      <c r="E133" s="293">
        <v>19</v>
      </c>
      <c r="F133" s="293">
        <v>122</v>
      </c>
      <c r="G133" s="517">
        <v>299</v>
      </c>
      <c r="H133" s="516">
        <f t="shared" si="5"/>
        <v>233</v>
      </c>
      <c r="I133" s="519">
        <v>97</v>
      </c>
      <c r="J133" s="462">
        <v>136</v>
      </c>
      <c r="K133" s="516">
        <f t="shared" si="6"/>
        <v>112</v>
      </c>
      <c r="L133" s="519">
        <v>58</v>
      </c>
      <c r="M133" s="462">
        <v>53</v>
      </c>
      <c r="N133" s="533">
        <v>1</v>
      </c>
      <c r="O133" s="524">
        <v>6</v>
      </c>
      <c r="P133" s="524">
        <v>15</v>
      </c>
      <c r="Q133" s="536">
        <f t="shared" si="7"/>
        <v>1009</v>
      </c>
      <c r="R133" s="231"/>
    </row>
    <row r="134" spans="1:18" ht="21" customHeight="1" x14ac:dyDescent="0.2">
      <c r="A134" s="558" t="s">
        <v>220</v>
      </c>
      <c r="B134" s="516">
        <f t="shared" si="4"/>
        <v>304</v>
      </c>
      <c r="C134" s="514">
        <v>103</v>
      </c>
      <c r="D134" s="293">
        <v>3</v>
      </c>
      <c r="E134" s="293">
        <v>12</v>
      </c>
      <c r="F134" s="293">
        <v>40</v>
      </c>
      <c r="G134" s="517">
        <v>146</v>
      </c>
      <c r="H134" s="516">
        <f t="shared" si="5"/>
        <v>156</v>
      </c>
      <c r="I134" s="519">
        <v>65</v>
      </c>
      <c r="J134" s="462">
        <v>91</v>
      </c>
      <c r="K134" s="516">
        <f t="shared" si="6"/>
        <v>70</v>
      </c>
      <c r="L134" s="519">
        <v>26</v>
      </c>
      <c r="M134" s="462">
        <v>43</v>
      </c>
      <c r="N134" s="533">
        <v>1</v>
      </c>
      <c r="O134" s="524">
        <v>1</v>
      </c>
      <c r="P134" s="524">
        <v>13</v>
      </c>
      <c r="Q134" s="536">
        <f t="shared" si="7"/>
        <v>544</v>
      </c>
      <c r="R134" s="231"/>
    </row>
    <row r="135" spans="1:18" ht="32.25" customHeight="1" x14ac:dyDescent="0.2">
      <c r="A135" s="558" t="s">
        <v>221</v>
      </c>
      <c r="B135" s="516">
        <f t="shared" si="4"/>
        <v>2130</v>
      </c>
      <c r="C135" s="514">
        <v>660</v>
      </c>
      <c r="D135" s="293">
        <v>27</v>
      </c>
      <c r="E135" s="293">
        <v>82</v>
      </c>
      <c r="F135" s="293">
        <v>469</v>
      </c>
      <c r="G135" s="517">
        <v>892</v>
      </c>
      <c r="H135" s="516">
        <f t="shared" si="5"/>
        <v>1301</v>
      </c>
      <c r="I135" s="519">
        <v>385</v>
      </c>
      <c r="J135" s="462">
        <v>916</v>
      </c>
      <c r="K135" s="516">
        <f t="shared" si="6"/>
        <v>528</v>
      </c>
      <c r="L135" s="519">
        <v>263</v>
      </c>
      <c r="M135" s="462">
        <v>265</v>
      </c>
      <c r="N135" s="533">
        <v>0</v>
      </c>
      <c r="O135" s="524">
        <v>30</v>
      </c>
      <c r="P135" s="524">
        <v>23</v>
      </c>
      <c r="Q135" s="536">
        <f t="shared" si="7"/>
        <v>4012</v>
      </c>
      <c r="R135" s="231"/>
    </row>
    <row r="136" spans="1:18" ht="29.25" customHeight="1" x14ac:dyDescent="0.2">
      <c r="A136" s="558" t="s">
        <v>222</v>
      </c>
      <c r="B136" s="516">
        <f t="shared" ref="B136:B187" si="8">SUM(C136:G136)</f>
        <v>41</v>
      </c>
      <c r="C136" s="514">
        <v>7</v>
      </c>
      <c r="D136" s="293">
        <v>0</v>
      </c>
      <c r="E136" s="293">
        <v>1</v>
      </c>
      <c r="F136" s="293">
        <v>7</v>
      </c>
      <c r="G136" s="517">
        <v>26</v>
      </c>
      <c r="H136" s="516">
        <f t="shared" ref="H136:H187" si="9">SUM(I136:J136)</f>
        <v>8</v>
      </c>
      <c r="I136" s="519">
        <v>2</v>
      </c>
      <c r="J136" s="462">
        <v>6</v>
      </c>
      <c r="K136" s="516">
        <f t="shared" ref="K136:K187" si="10">SUM(L136:N136)</f>
        <v>4</v>
      </c>
      <c r="L136" s="519">
        <v>3</v>
      </c>
      <c r="M136" s="462">
        <v>1</v>
      </c>
      <c r="N136" s="533">
        <v>0</v>
      </c>
      <c r="O136" s="524">
        <v>4</v>
      </c>
      <c r="P136" s="524">
        <v>0</v>
      </c>
      <c r="Q136" s="536">
        <f t="shared" ref="Q136:Q187" si="11">SUM(B136+H136+K136+O136+P136)</f>
        <v>57</v>
      </c>
      <c r="R136" s="231"/>
    </row>
    <row r="137" spans="1:18" ht="21" customHeight="1" x14ac:dyDescent="0.2">
      <c r="A137" s="558" t="s">
        <v>223</v>
      </c>
      <c r="B137" s="516">
        <f t="shared" si="8"/>
        <v>19</v>
      </c>
      <c r="C137" s="514">
        <v>8</v>
      </c>
      <c r="D137" s="293">
        <v>0</v>
      </c>
      <c r="E137" s="293">
        <v>3</v>
      </c>
      <c r="F137" s="293">
        <v>2</v>
      </c>
      <c r="G137" s="517">
        <v>6</v>
      </c>
      <c r="H137" s="516">
        <f t="shared" si="9"/>
        <v>7</v>
      </c>
      <c r="I137" s="519">
        <v>3</v>
      </c>
      <c r="J137" s="462">
        <v>4</v>
      </c>
      <c r="K137" s="516">
        <f t="shared" si="10"/>
        <v>4</v>
      </c>
      <c r="L137" s="519">
        <v>3</v>
      </c>
      <c r="M137" s="462">
        <v>1</v>
      </c>
      <c r="N137" s="533">
        <v>0</v>
      </c>
      <c r="O137" s="524">
        <v>1</v>
      </c>
      <c r="P137" s="524">
        <v>1</v>
      </c>
      <c r="Q137" s="536">
        <f t="shared" si="11"/>
        <v>32</v>
      </c>
      <c r="R137" s="231"/>
    </row>
    <row r="138" spans="1:18" ht="21" customHeight="1" x14ac:dyDescent="0.2">
      <c r="A138" s="558" t="s">
        <v>224</v>
      </c>
      <c r="B138" s="516">
        <f t="shared" si="8"/>
        <v>56</v>
      </c>
      <c r="C138" s="514">
        <v>14</v>
      </c>
      <c r="D138" s="293">
        <v>0</v>
      </c>
      <c r="E138" s="293">
        <v>5</v>
      </c>
      <c r="F138" s="293">
        <v>6</v>
      </c>
      <c r="G138" s="517">
        <v>31</v>
      </c>
      <c r="H138" s="516">
        <f t="shared" si="9"/>
        <v>31</v>
      </c>
      <c r="I138" s="519">
        <v>10</v>
      </c>
      <c r="J138" s="462">
        <v>21</v>
      </c>
      <c r="K138" s="516">
        <f t="shared" si="10"/>
        <v>7</v>
      </c>
      <c r="L138" s="519">
        <v>4</v>
      </c>
      <c r="M138" s="463">
        <v>3</v>
      </c>
      <c r="N138" s="533">
        <v>0</v>
      </c>
      <c r="O138" s="524">
        <v>2</v>
      </c>
      <c r="P138" s="524">
        <v>2</v>
      </c>
      <c r="Q138" s="536">
        <f t="shared" si="11"/>
        <v>98</v>
      </c>
      <c r="R138" s="231"/>
    </row>
    <row r="139" spans="1:18" ht="21" customHeight="1" x14ac:dyDescent="0.2">
      <c r="A139" s="558" t="s">
        <v>225</v>
      </c>
      <c r="B139" s="516">
        <f t="shared" si="8"/>
        <v>4</v>
      </c>
      <c r="C139" s="514">
        <v>1</v>
      </c>
      <c r="D139" s="293">
        <v>0</v>
      </c>
      <c r="E139" s="293">
        <v>0</v>
      </c>
      <c r="F139" s="293">
        <v>1</v>
      </c>
      <c r="G139" s="517">
        <v>2</v>
      </c>
      <c r="H139" s="516">
        <f t="shared" si="9"/>
        <v>3</v>
      </c>
      <c r="I139" s="519">
        <v>0</v>
      </c>
      <c r="J139" s="462">
        <v>3</v>
      </c>
      <c r="K139" s="516">
        <f t="shared" si="10"/>
        <v>1</v>
      </c>
      <c r="L139" s="519">
        <v>0</v>
      </c>
      <c r="M139" s="462">
        <v>1</v>
      </c>
      <c r="N139" s="533">
        <v>0</v>
      </c>
      <c r="O139" s="524">
        <v>0</v>
      </c>
      <c r="P139" s="524">
        <v>0</v>
      </c>
      <c r="Q139" s="536">
        <f t="shared" si="11"/>
        <v>8</v>
      </c>
      <c r="R139" s="231"/>
    </row>
    <row r="140" spans="1:18" ht="21" customHeight="1" x14ac:dyDescent="0.2">
      <c r="A140" s="558" t="s">
        <v>226</v>
      </c>
      <c r="B140" s="516">
        <f t="shared" si="8"/>
        <v>107</v>
      </c>
      <c r="C140" s="514">
        <v>19</v>
      </c>
      <c r="D140" s="293">
        <v>0</v>
      </c>
      <c r="E140" s="293">
        <v>12</v>
      </c>
      <c r="F140" s="293">
        <v>23</v>
      </c>
      <c r="G140" s="517">
        <v>53</v>
      </c>
      <c r="H140" s="516">
        <f t="shared" si="9"/>
        <v>33</v>
      </c>
      <c r="I140" s="519">
        <v>10</v>
      </c>
      <c r="J140" s="462">
        <v>23</v>
      </c>
      <c r="K140" s="516">
        <f t="shared" si="10"/>
        <v>18</v>
      </c>
      <c r="L140" s="519">
        <v>10</v>
      </c>
      <c r="M140" s="462">
        <v>8</v>
      </c>
      <c r="N140" s="533">
        <v>0</v>
      </c>
      <c r="O140" s="524">
        <v>5</v>
      </c>
      <c r="P140" s="524">
        <v>5</v>
      </c>
      <c r="Q140" s="536">
        <f t="shared" si="11"/>
        <v>168</v>
      </c>
      <c r="R140" s="231"/>
    </row>
    <row r="141" spans="1:18" ht="21" customHeight="1" x14ac:dyDescent="0.2">
      <c r="A141" s="558" t="s">
        <v>227</v>
      </c>
      <c r="B141" s="516">
        <f t="shared" si="8"/>
        <v>212</v>
      </c>
      <c r="C141" s="514">
        <v>60</v>
      </c>
      <c r="D141" s="293">
        <v>1</v>
      </c>
      <c r="E141" s="293">
        <v>7</v>
      </c>
      <c r="F141" s="293">
        <v>48</v>
      </c>
      <c r="G141" s="517">
        <v>96</v>
      </c>
      <c r="H141" s="516">
        <f t="shared" si="9"/>
        <v>121</v>
      </c>
      <c r="I141" s="520">
        <v>24</v>
      </c>
      <c r="J141" s="462">
        <v>97</v>
      </c>
      <c r="K141" s="516">
        <f t="shared" si="10"/>
        <v>36</v>
      </c>
      <c r="L141" s="520">
        <v>19</v>
      </c>
      <c r="M141" s="462">
        <v>17</v>
      </c>
      <c r="N141" s="532">
        <v>0</v>
      </c>
      <c r="O141" s="524">
        <v>7</v>
      </c>
      <c r="P141" s="524">
        <v>14</v>
      </c>
      <c r="Q141" s="536">
        <f t="shared" si="11"/>
        <v>390</v>
      </c>
      <c r="R141" s="231"/>
    </row>
    <row r="142" spans="1:18" ht="21" customHeight="1" x14ac:dyDescent="0.2">
      <c r="A142" s="558" t="s">
        <v>228</v>
      </c>
      <c r="B142" s="516">
        <f t="shared" si="8"/>
        <v>3</v>
      </c>
      <c r="C142" s="514">
        <v>0</v>
      </c>
      <c r="D142" s="293">
        <v>0</v>
      </c>
      <c r="E142" s="293">
        <v>0</v>
      </c>
      <c r="F142" s="293">
        <v>2</v>
      </c>
      <c r="G142" s="517">
        <v>1</v>
      </c>
      <c r="H142" s="516">
        <f t="shared" si="9"/>
        <v>1</v>
      </c>
      <c r="I142" s="519">
        <v>0</v>
      </c>
      <c r="J142" s="462">
        <v>1</v>
      </c>
      <c r="K142" s="516">
        <f t="shared" si="10"/>
        <v>0</v>
      </c>
      <c r="L142" s="519">
        <v>0</v>
      </c>
      <c r="M142" s="462">
        <v>0</v>
      </c>
      <c r="N142" s="533">
        <v>0</v>
      </c>
      <c r="O142" s="524">
        <v>0</v>
      </c>
      <c r="P142" s="524">
        <v>0</v>
      </c>
      <c r="Q142" s="536">
        <f t="shared" si="11"/>
        <v>4</v>
      </c>
      <c r="R142" s="231"/>
    </row>
    <row r="143" spans="1:18" ht="21" customHeight="1" x14ac:dyDescent="0.2">
      <c r="A143" s="558" t="s">
        <v>364</v>
      </c>
      <c r="B143" s="516">
        <f t="shared" si="8"/>
        <v>224</v>
      </c>
      <c r="C143" s="514">
        <v>66</v>
      </c>
      <c r="D143" s="293">
        <v>7</v>
      </c>
      <c r="E143" s="293">
        <v>11</v>
      </c>
      <c r="F143" s="293">
        <v>53</v>
      </c>
      <c r="G143" s="517">
        <v>87</v>
      </c>
      <c r="H143" s="516">
        <f t="shared" si="9"/>
        <v>92</v>
      </c>
      <c r="I143" s="519">
        <v>28</v>
      </c>
      <c r="J143" s="462">
        <v>64</v>
      </c>
      <c r="K143" s="516">
        <f t="shared" si="10"/>
        <v>62</v>
      </c>
      <c r="L143" s="519">
        <v>31</v>
      </c>
      <c r="M143" s="462">
        <v>31</v>
      </c>
      <c r="N143" s="533">
        <v>0</v>
      </c>
      <c r="O143" s="524">
        <v>1</v>
      </c>
      <c r="P143" s="524">
        <v>1</v>
      </c>
      <c r="Q143" s="536">
        <f t="shared" si="11"/>
        <v>380</v>
      </c>
      <c r="R143" s="231"/>
    </row>
    <row r="144" spans="1:18" ht="21" customHeight="1" x14ac:dyDescent="0.2">
      <c r="A144" s="558" t="s">
        <v>365</v>
      </c>
      <c r="B144" s="516">
        <f t="shared" si="8"/>
        <v>87</v>
      </c>
      <c r="C144" s="514">
        <v>29</v>
      </c>
      <c r="D144" s="293">
        <v>1</v>
      </c>
      <c r="E144" s="293">
        <v>3</v>
      </c>
      <c r="F144" s="293">
        <v>10</v>
      </c>
      <c r="G144" s="517">
        <v>44</v>
      </c>
      <c r="H144" s="516">
        <f t="shared" si="9"/>
        <v>43</v>
      </c>
      <c r="I144" s="521">
        <v>7</v>
      </c>
      <c r="J144" s="464">
        <v>36</v>
      </c>
      <c r="K144" s="516">
        <f t="shared" si="10"/>
        <v>31</v>
      </c>
      <c r="L144" s="520">
        <v>17</v>
      </c>
      <c r="M144" s="463">
        <v>14</v>
      </c>
      <c r="N144" s="532">
        <v>0</v>
      </c>
      <c r="O144" s="524">
        <v>2</v>
      </c>
      <c r="P144" s="524">
        <v>1</v>
      </c>
      <c r="Q144" s="536">
        <f t="shared" si="11"/>
        <v>164</v>
      </c>
      <c r="R144" s="231"/>
    </row>
    <row r="145" spans="1:18" ht="21" customHeight="1" x14ac:dyDescent="0.2">
      <c r="A145" s="558" t="s">
        <v>229</v>
      </c>
      <c r="B145" s="516">
        <f t="shared" si="8"/>
        <v>99</v>
      </c>
      <c r="C145" s="514">
        <v>33</v>
      </c>
      <c r="D145" s="293">
        <v>2</v>
      </c>
      <c r="E145" s="293">
        <v>3</v>
      </c>
      <c r="F145" s="293">
        <v>20</v>
      </c>
      <c r="G145" s="517">
        <v>41</v>
      </c>
      <c r="H145" s="516">
        <f t="shared" si="9"/>
        <v>34</v>
      </c>
      <c r="I145" s="519">
        <v>15</v>
      </c>
      <c r="J145" s="462">
        <v>19</v>
      </c>
      <c r="K145" s="516">
        <f t="shared" si="10"/>
        <v>15</v>
      </c>
      <c r="L145" s="519">
        <v>5</v>
      </c>
      <c r="M145" s="462">
        <v>10</v>
      </c>
      <c r="N145" s="533">
        <v>0</v>
      </c>
      <c r="O145" s="524">
        <v>1</v>
      </c>
      <c r="P145" s="524">
        <v>1</v>
      </c>
      <c r="Q145" s="536">
        <f t="shared" si="11"/>
        <v>150</v>
      </c>
      <c r="R145" s="231"/>
    </row>
    <row r="146" spans="1:18" ht="21" customHeight="1" x14ac:dyDescent="0.2">
      <c r="A146" s="558" t="s">
        <v>230</v>
      </c>
      <c r="B146" s="516">
        <f t="shared" si="8"/>
        <v>38</v>
      </c>
      <c r="C146" s="514">
        <v>15</v>
      </c>
      <c r="D146" s="293">
        <v>1</v>
      </c>
      <c r="E146" s="293">
        <v>1</v>
      </c>
      <c r="F146" s="293">
        <v>4</v>
      </c>
      <c r="G146" s="517">
        <v>17</v>
      </c>
      <c r="H146" s="516">
        <f t="shared" si="9"/>
        <v>15</v>
      </c>
      <c r="I146" s="519">
        <v>6</v>
      </c>
      <c r="J146" s="462">
        <v>9</v>
      </c>
      <c r="K146" s="516">
        <f t="shared" si="10"/>
        <v>4</v>
      </c>
      <c r="L146" s="519">
        <v>1</v>
      </c>
      <c r="M146" s="462">
        <v>3</v>
      </c>
      <c r="N146" s="533">
        <v>0</v>
      </c>
      <c r="O146" s="524">
        <v>0</v>
      </c>
      <c r="P146" s="524">
        <v>0</v>
      </c>
      <c r="Q146" s="536">
        <f t="shared" si="11"/>
        <v>57</v>
      </c>
      <c r="R146" s="231"/>
    </row>
    <row r="147" spans="1:18" ht="21" customHeight="1" x14ac:dyDescent="0.2">
      <c r="A147" s="558" t="s">
        <v>231</v>
      </c>
      <c r="B147" s="516">
        <f t="shared" si="8"/>
        <v>3602</v>
      </c>
      <c r="C147" s="514">
        <v>1116</v>
      </c>
      <c r="D147" s="293">
        <v>39</v>
      </c>
      <c r="E147" s="293">
        <v>215</v>
      </c>
      <c r="F147" s="293">
        <v>640</v>
      </c>
      <c r="G147" s="517">
        <v>1592</v>
      </c>
      <c r="H147" s="516">
        <f t="shared" si="9"/>
        <v>1529</v>
      </c>
      <c r="I147" s="519">
        <v>662</v>
      </c>
      <c r="J147" s="462">
        <v>867</v>
      </c>
      <c r="K147" s="516">
        <f t="shared" si="10"/>
        <v>908</v>
      </c>
      <c r="L147" s="519">
        <v>464</v>
      </c>
      <c r="M147" s="462">
        <v>441</v>
      </c>
      <c r="N147" s="533">
        <v>3</v>
      </c>
      <c r="O147" s="524">
        <v>78</v>
      </c>
      <c r="P147" s="524">
        <v>138</v>
      </c>
      <c r="Q147" s="536">
        <f t="shared" si="11"/>
        <v>6255</v>
      </c>
      <c r="R147" s="231"/>
    </row>
    <row r="148" spans="1:18" ht="21" customHeight="1" x14ac:dyDescent="0.2">
      <c r="A148" s="558" t="s">
        <v>232</v>
      </c>
      <c r="B148" s="516">
        <f t="shared" si="8"/>
        <v>212</v>
      </c>
      <c r="C148" s="514">
        <v>59</v>
      </c>
      <c r="D148" s="293">
        <v>2</v>
      </c>
      <c r="E148" s="293">
        <v>23</v>
      </c>
      <c r="F148" s="293">
        <v>36</v>
      </c>
      <c r="G148" s="517">
        <v>92</v>
      </c>
      <c r="H148" s="516">
        <f t="shared" si="9"/>
        <v>93</v>
      </c>
      <c r="I148" s="519">
        <v>31</v>
      </c>
      <c r="J148" s="462">
        <v>62</v>
      </c>
      <c r="K148" s="516">
        <f t="shared" si="10"/>
        <v>43</v>
      </c>
      <c r="L148" s="519">
        <v>19</v>
      </c>
      <c r="M148" s="462">
        <v>24</v>
      </c>
      <c r="N148" s="533">
        <v>0</v>
      </c>
      <c r="O148" s="524">
        <v>6</v>
      </c>
      <c r="P148" s="524">
        <v>10</v>
      </c>
      <c r="Q148" s="536">
        <f t="shared" si="11"/>
        <v>364</v>
      </c>
      <c r="R148" s="231"/>
    </row>
    <row r="149" spans="1:18" ht="21" customHeight="1" x14ac:dyDescent="0.2">
      <c r="A149" s="558" t="s">
        <v>233</v>
      </c>
      <c r="B149" s="516">
        <f t="shared" si="8"/>
        <v>99</v>
      </c>
      <c r="C149" s="514">
        <v>25</v>
      </c>
      <c r="D149" s="293">
        <v>0</v>
      </c>
      <c r="E149" s="293">
        <v>5</v>
      </c>
      <c r="F149" s="293">
        <v>18</v>
      </c>
      <c r="G149" s="517">
        <v>51</v>
      </c>
      <c r="H149" s="516">
        <f t="shared" si="9"/>
        <v>49</v>
      </c>
      <c r="I149" s="519">
        <v>19</v>
      </c>
      <c r="J149" s="462">
        <v>30</v>
      </c>
      <c r="K149" s="516">
        <f t="shared" si="10"/>
        <v>22</v>
      </c>
      <c r="L149" s="519">
        <v>11</v>
      </c>
      <c r="M149" s="462">
        <v>11</v>
      </c>
      <c r="N149" s="533">
        <v>0</v>
      </c>
      <c r="O149" s="524">
        <v>1</v>
      </c>
      <c r="P149" s="524">
        <v>4</v>
      </c>
      <c r="Q149" s="536">
        <f t="shared" si="11"/>
        <v>175</v>
      </c>
      <c r="R149" s="231"/>
    </row>
    <row r="150" spans="1:18" ht="21" customHeight="1" x14ac:dyDescent="0.2">
      <c r="A150" s="558" t="s">
        <v>234</v>
      </c>
      <c r="B150" s="516">
        <f t="shared" si="8"/>
        <v>139</v>
      </c>
      <c r="C150" s="514">
        <v>39</v>
      </c>
      <c r="D150" s="293">
        <v>1</v>
      </c>
      <c r="E150" s="293">
        <v>4</v>
      </c>
      <c r="F150" s="293">
        <v>33</v>
      </c>
      <c r="G150" s="517">
        <v>62</v>
      </c>
      <c r="H150" s="516">
        <f t="shared" si="9"/>
        <v>47</v>
      </c>
      <c r="I150" s="519">
        <v>14</v>
      </c>
      <c r="J150" s="462">
        <v>33</v>
      </c>
      <c r="K150" s="516">
        <f t="shared" si="10"/>
        <v>32</v>
      </c>
      <c r="L150" s="519">
        <v>11</v>
      </c>
      <c r="M150" s="462">
        <v>21</v>
      </c>
      <c r="N150" s="533">
        <v>0</v>
      </c>
      <c r="O150" s="524">
        <v>2</v>
      </c>
      <c r="P150" s="524">
        <v>2</v>
      </c>
      <c r="Q150" s="536">
        <f t="shared" si="11"/>
        <v>222</v>
      </c>
      <c r="R150" s="231"/>
    </row>
    <row r="151" spans="1:18" ht="21" customHeight="1" x14ac:dyDescent="0.2">
      <c r="A151" s="558" t="s">
        <v>235</v>
      </c>
      <c r="B151" s="516">
        <f t="shared" si="8"/>
        <v>507</v>
      </c>
      <c r="C151" s="514">
        <v>155</v>
      </c>
      <c r="D151" s="293">
        <v>6</v>
      </c>
      <c r="E151" s="293">
        <v>15</v>
      </c>
      <c r="F151" s="293">
        <v>107</v>
      </c>
      <c r="G151" s="517">
        <v>224</v>
      </c>
      <c r="H151" s="516">
        <f t="shared" si="9"/>
        <v>223</v>
      </c>
      <c r="I151" s="519">
        <v>91</v>
      </c>
      <c r="J151" s="462">
        <v>132</v>
      </c>
      <c r="K151" s="516">
        <f t="shared" si="10"/>
        <v>69</v>
      </c>
      <c r="L151" s="519">
        <v>32</v>
      </c>
      <c r="M151" s="462">
        <v>37</v>
      </c>
      <c r="N151" s="533">
        <v>0</v>
      </c>
      <c r="O151" s="524">
        <v>4</v>
      </c>
      <c r="P151" s="524">
        <v>18</v>
      </c>
      <c r="Q151" s="536">
        <f t="shared" si="11"/>
        <v>821</v>
      </c>
      <c r="R151" s="231"/>
    </row>
    <row r="152" spans="1:18" ht="21" customHeight="1" x14ac:dyDescent="0.2">
      <c r="A152" s="558" t="s">
        <v>366</v>
      </c>
      <c r="B152" s="516">
        <f t="shared" si="8"/>
        <v>25</v>
      </c>
      <c r="C152" s="514">
        <v>5</v>
      </c>
      <c r="D152" s="293">
        <v>2</v>
      </c>
      <c r="E152" s="293">
        <v>0</v>
      </c>
      <c r="F152" s="293">
        <v>7</v>
      </c>
      <c r="G152" s="517">
        <v>11</v>
      </c>
      <c r="H152" s="516">
        <f t="shared" si="9"/>
        <v>13</v>
      </c>
      <c r="I152" s="519">
        <v>5</v>
      </c>
      <c r="J152" s="462">
        <v>8</v>
      </c>
      <c r="K152" s="516">
        <f t="shared" si="10"/>
        <v>2</v>
      </c>
      <c r="L152" s="519">
        <v>2</v>
      </c>
      <c r="M152" s="462">
        <v>0</v>
      </c>
      <c r="N152" s="533">
        <v>0</v>
      </c>
      <c r="O152" s="524">
        <v>1</v>
      </c>
      <c r="P152" s="524">
        <v>1</v>
      </c>
      <c r="Q152" s="536">
        <f t="shared" si="11"/>
        <v>42</v>
      </c>
      <c r="R152" s="231"/>
    </row>
    <row r="153" spans="1:18" ht="21" customHeight="1" x14ac:dyDescent="0.2">
      <c r="A153" s="558" t="s">
        <v>236</v>
      </c>
      <c r="B153" s="516">
        <f t="shared" si="8"/>
        <v>175</v>
      </c>
      <c r="C153" s="514">
        <v>54</v>
      </c>
      <c r="D153" s="293">
        <v>2</v>
      </c>
      <c r="E153" s="293">
        <v>9</v>
      </c>
      <c r="F153" s="293">
        <v>35</v>
      </c>
      <c r="G153" s="517">
        <v>75</v>
      </c>
      <c r="H153" s="516">
        <f t="shared" si="9"/>
        <v>100</v>
      </c>
      <c r="I153" s="519">
        <v>60</v>
      </c>
      <c r="J153" s="462">
        <v>40</v>
      </c>
      <c r="K153" s="516">
        <f t="shared" si="10"/>
        <v>39</v>
      </c>
      <c r="L153" s="519">
        <v>18</v>
      </c>
      <c r="M153" s="462">
        <v>21</v>
      </c>
      <c r="N153" s="533">
        <v>0</v>
      </c>
      <c r="O153" s="524">
        <v>20</v>
      </c>
      <c r="P153" s="524">
        <v>12</v>
      </c>
      <c r="Q153" s="536">
        <f t="shared" si="11"/>
        <v>346</v>
      </c>
      <c r="R153" s="231"/>
    </row>
    <row r="154" spans="1:18" ht="21" customHeight="1" x14ac:dyDescent="0.2">
      <c r="A154" s="558" t="s">
        <v>237</v>
      </c>
      <c r="B154" s="516">
        <f t="shared" si="8"/>
        <v>66</v>
      </c>
      <c r="C154" s="514">
        <v>11</v>
      </c>
      <c r="D154" s="293">
        <v>0</v>
      </c>
      <c r="E154" s="293">
        <v>2</v>
      </c>
      <c r="F154" s="293">
        <v>14</v>
      </c>
      <c r="G154" s="517">
        <v>39</v>
      </c>
      <c r="H154" s="516">
        <f t="shared" si="9"/>
        <v>17</v>
      </c>
      <c r="I154" s="523">
        <v>7</v>
      </c>
      <c r="J154" s="462">
        <v>10</v>
      </c>
      <c r="K154" s="516">
        <f t="shared" si="10"/>
        <v>15</v>
      </c>
      <c r="L154" s="520">
        <v>5</v>
      </c>
      <c r="M154" s="462">
        <v>10</v>
      </c>
      <c r="N154" s="532">
        <v>0</v>
      </c>
      <c r="O154" s="524">
        <v>0</v>
      </c>
      <c r="P154" s="524">
        <v>2</v>
      </c>
      <c r="Q154" s="536">
        <f t="shared" si="11"/>
        <v>100</v>
      </c>
      <c r="R154" s="231"/>
    </row>
    <row r="155" spans="1:18" ht="21" customHeight="1" x14ac:dyDescent="0.2">
      <c r="A155" s="558" t="s">
        <v>238</v>
      </c>
      <c r="B155" s="516">
        <f t="shared" si="8"/>
        <v>51</v>
      </c>
      <c r="C155" s="514">
        <v>13</v>
      </c>
      <c r="D155" s="293">
        <v>1</v>
      </c>
      <c r="E155" s="293">
        <v>5</v>
      </c>
      <c r="F155" s="293">
        <v>14</v>
      </c>
      <c r="G155" s="517">
        <v>18</v>
      </c>
      <c r="H155" s="516">
        <f t="shared" si="9"/>
        <v>13</v>
      </c>
      <c r="I155" s="519">
        <v>4</v>
      </c>
      <c r="J155" s="462">
        <v>9</v>
      </c>
      <c r="K155" s="516">
        <f t="shared" si="10"/>
        <v>4</v>
      </c>
      <c r="L155" s="519">
        <v>2</v>
      </c>
      <c r="M155" s="462">
        <v>2</v>
      </c>
      <c r="N155" s="533">
        <v>0</v>
      </c>
      <c r="O155" s="524">
        <v>3</v>
      </c>
      <c r="P155" s="524">
        <v>0</v>
      </c>
      <c r="Q155" s="536">
        <f t="shared" si="11"/>
        <v>71</v>
      </c>
      <c r="R155" s="231"/>
    </row>
    <row r="156" spans="1:18" ht="21" customHeight="1" x14ac:dyDescent="0.2">
      <c r="A156" s="558" t="s">
        <v>239</v>
      </c>
      <c r="B156" s="516">
        <f t="shared" si="8"/>
        <v>39</v>
      </c>
      <c r="C156" s="514">
        <v>11</v>
      </c>
      <c r="D156" s="293">
        <v>0</v>
      </c>
      <c r="E156" s="293">
        <v>1</v>
      </c>
      <c r="F156" s="293">
        <v>8</v>
      </c>
      <c r="G156" s="517">
        <v>19</v>
      </c>
      <c r="H156" s="516">
        <f t="shared" si="9"/>
        <v>9</v>
      </c>
      <c r="I156" s="519">
        <v>3</v>
      </c>
      <c r="J156" s="462">
        <v>6</v>
      </c>
      <c r="K156" s="516">
        <f t="shared" si="10"/>
        <v>3</v>
      </c>
      <c r="L156" s="519">
        <v>0</v>
      </c>
      <c r="M156" s="462">
        <v>3</v>
      </c>
      <c r="N156" s="533">
        <v>0</v>
      </c>
      <c r="O156" s="524">
        <v>0</v>
      </c>
      <c r="P156" s="524">
        <v>0</v>
      </c>
      <c r="Q156" s="536">
        <f t="shared" si="11"/>
        <v>51</v>
      </c>
      <c r="R156" s="231"/>
    </row>
    <row r="157" spans="1:18" ht="21" customHeight="1" x14ac:dyDescent="0.2">
      <c r="A157" s="558" t="s">
        <v>240</v>
      </c>
      <c r="B157" s="516">
        <f t="shared" si="8"/>
        <v>29</v>
      </c>
      <c r="C157" s="514">
        <v>13</v>
      </c>
      <c r="D157" s="293">
        <v>1</v>
      </c>
      <c r="E157" s="293">
        <v>0</v>
      </c>
      <c r="F157" s="293">
        <v>4</v>
      </c>
      <c r="G157" s="517">
        <v>11</v>
      </c>
      <c r="H157" s="516">
        <f t="shared" si="9"/>
        <v>8</v>
      </c>
      <c r="I157" s="519">
        <v>1</v>
      </c>
      <c r="J157" s="462">
        <v>7</v>
      </c>
      <c r="K157" s="516">
        <f t="shared" si="10"/>
        <v>5</v>
      </c>
      <c r="L157" s="519">
        <v>2</v>
      </c>
      <c r="M157" s="462">
        <v>3</v>
      </c>
      <c r="N157" s="533">
        <v>0</v>
      </c>
      <c r="O157" s="524">
        <v>0</v>
      </c>
      <c r="P157" s="524">
        <v>0</v>
      </c>
      <c r="Q157" s="536">
        <f t="shared" si="11"/>
        <v>42</v>
      </c>
      <c r="R157" s="231"/>
    </row>
    <row r="158" spans="1:18" ht="21" customHeight="1" x14ac:dyDescent="0.2">
      <c r="A158" s="558" t="s">
        <v>241</v>
      </c>
      <c r="B158" s="516">
        <f t="shared" si="8"/>
        <v>33</v>
      </c>
      <c r="C158" s="514">
        <v>7</v>
      </c>
      <c r="D158" s="293">
        <v>1</v>
      </c>
      <c r="E158" s="293">
        <v>1</v>
      </c>
      <c r="F158" s="293">
        <v>3</v>
      </c>
      <c r="G158" s="517">
        <v>21</v>
      </c>
      <c r="H158" s="516">
        <f t="shared" si="9"/>
        <v>9</v>
      </c>
      <c r="I158" s="519">
        <v>5</v>
      </c>
      <c r="J158" s="462">
        <v>4</v>
      </c>
      <c r="K158" s="516">
        <f t="shared" si="10"/>
        <v>4</v>
      </c>
      <c r="L158" s="520">
        <v>2</v>
      </c>
      <c r="M158" s="462">
        <v>2</v>
      </c>
      <c r="N158" s="532">
        <v>0</v>
      </c>
      <c r="O158" s="524">
        <v>1</v>
      </c>
      <c r="P158" s="524">
        <v>1</v>
      </c>
      <c r="Q158" s="536">
        <f t="shared" si="11"/>
        <v>48</v>
      </c>
      <c r="R158" s="231"/>
    </row>
    <row r="159" spans="1:18" ht="21" customHeight="1" x14ac:dyDescent="0.2">
      <c r="A159" s="558" t="s">
        <v>242</v>
      </c>
      <c r="B159" s="516">
        <f t="shared" si="8"/>
        <v>345</v>
      </c>
      <c r="C159" s="514">
        <v>97</v>
      </c>
      <c r="D159" s="293">
        <v>2</v>
      </c>
      <c r="E159" s="293">
        <v>17</v>
      </c>
      <c r="F159" s="293">
        <v>72</v>
      </c>
      <c r="G159" s="517">
        <v>157</v>
      </c>
      <c r="H159" s="516">
        <f t="shared" si="9"/>
        <v>112</v>
      </c>
      <c r="I159" s="519">
        <v>44</v>
      </c>
      <c r="J159" s="462">
        <v>68</v>
      </c>
      <c r="K159" s="516">
        <f t="shared" si="10"/>
        <v>63</v>
      </c>
      <c r="L159" s="520">
        <v>31</v>
      </c>
      <c r="M159" s="462">
        <v>32</v>
      </c>
      <c r="N159" s="532">
        <v>0</v>
      </c>
      <c r="O159" s="524">
        <v>5</v>
      </c>
      <c r="P159" s="524">
        <v>9</v>
      </c>
      <c r="Q159" s="536">
        <f t="shared" si="11"/>
        <v>534</v>
      </c>
      <c r="R159" s="231"/>
    </row>
    <row r="160" spans="1:18" ht="21" customHeight="1" x14ac:dyDescent="0.2">
      <c r="A160" s="558" t="s">
        <v>243</v>
      </c>
      <c r="B160" s="516">
        <f t="shared" si="8"/>
        <v>1716</v>
      </c>
      <c r="C160" s="514">
        <v>540</v>
      </c>
      <c r="D160" s="293">
        <v>9</v>
      </c>
      <c r="E160" s="293">
        <v>135</v>
      </c>
      <c r="F160" s="293">
        <v>304</v>
      </c>
      <c r="G160" s="517">
        <v>728</v>
      </c>
      <c r="H160" s="516">
        <f t="shared" si="9"/>
        <v>974</v>
      </c>
      <c r="I160" s="519">
        <v>334</v>
      </c>
      <c r="J160" s="462">
        <v>640</v>
      </c>
      <c r="K160" s="516">
        <f t="shared" si="10"/>
        <v>400</v>
      </c>
      <c r="L160" s="519">
        <v>205</v>
      </c>
      <c r="M160" s="462">
        <v>195</v>
      </c>
      <c r="N160" s="533">
        <v>0</v>
      </c>
      <c r="O160" s="524">
        <v>42</v>
      </c>
      <c r="P160" s="524">
        <v>72</v>
      </c>
      <c r="Q160" s="536">
        <f t="shared" si="11"/>
        <v>3204</v>
      </c>
      <c r="R160" s="231"/>
    </row>
    <row r="161" spans="1:18" ht="21" customHeight="1" x14ac:dyDescent="0.2">
      <c r="A161" s="558" t="s">
        <v>244</v>
      </c>
      <c r="B161" s="516">
        <f t="shared" si="8"/>
        <v>85</v>
      </c>
      <c r="C161" s="514">
        <v>36</v>
      </c>
      <c r="D161" s="293">
        <v>0</v>
      </c>
      <c r="E161" s="293">
        <v>5</v>
      </c>
      <c r="F161" s="293">
        <v>16</v>
      </c>
      <c r="G161" s="517">
        <v>28</v>
      </c>
      <c r="H161" s="516">
        <f t="shared" si="9"/>
        <v>39</v>
      </c>
      <c r="I161" s="519">
        <v>11</v>
      </c>
      <c r="J161" s="462">
        <v>28</v>
      </c>
      <c r="K161" s="516">
        <f t="shared" si="10"/>
        <v>17</v>
      </c>
      <c r="L161" s="520">
        <v>8</v>
      </c>
      <c r="M161" s="462">
        <v>9</v>
      </c>
      <c r="N161" s="532">
        <v>0</v>
      </c>
      <c r="O161" s="524">
        <v>1</v>
      </c>
      <c r="P161" s="524">
        <v>3</v>
      </c>
      <c r="Q161" s="536">
        <f t="shared" si="11"/>
        <v>145</v>
      </c>
      <c r="R161" s="231"/>
    </row>
    <row r="162" spans="1:18" ht="21" customHeight="1" x14ac:dyDescent="0.2">
      <c r="A162" s="558" t="s">
        <v>245</v>
      </c>
      <c r="B162" s="516">
        <f t="shared" si="8"/>
        <v>16</v>
      </c>
      <c r="C162" s="514">
        <v>3</v>
      </c>
      <c r="D162" s="293">
        <v>0</v>
      </c>
      <c r="E162" s="293">
        <v>2</v>
      </c>
      <c r="F162" s="293">
        <v>5</v>
      </c>
      <c r="G162" s="517">
        <v>6</v>
      </c>
      <c r="H162" s="516">
        <f t="shared" si="9"/>
        <v>6</v>
      </c>
      <c r="I162" s="519">
        <v>3</v>
      </c>
      <c r="J162" s="462">
        <v>3</v>
      </c>
      <c r="K162" s="516">
        <f t="shared" si="10"/>
        <v>3</v>
      </c>
      <c r="L162" s="519">
        <v>0</v>
      </c>
      <c r="M162" s="462">
        <v>3</v>
      </c>
      <c r="N162" s="533">
        <v>0</v>
      </c>
      <c r="O162" s="524">
        <v>0</v>
      </c>
      <c r="P162" s="524">
        <v>0</v>
      </c>
      <c r="Q162" s="536">
        <f t="shared" si="11"/>
        <v>25</v>
      </c>
      <c r="R162" s="231"/>
    </row>
    <row r="163" spans="1:18" ht="21" customHeight="1" x14ac:dyDescent="0.2">
      <c r="A163" s="558" t="s">
        <v>367</v>
      </c>
      <c r="B163" s="516">
        <f t="shared" si="8"/>
        <v>120</v>
      </c>
      <c r="C163" s="514">
        <v>39</v>
      </c>
      <c r="D163" s="293">
        <v>2</v>
      </c>
      <c r="E163" s="293">
        <v>5</v>
      </c>
      <c r="F163" s="293">
        <v>20</v>
      </c>
      <c r="G163" s="517">
        <v>54</v>
      </c>
      <c r="H163" s="516">
        <f t="shared" si="9"/>
        <v>53</v>
      </c>
      <c r="I163" s="519">
        <v>17</v>
      </c>
      <c r="J163" s="462">
        <v>36</v>
      </c>
      <c r="K163" s="516">
        <f t="shared" si="10"/>
        <v>28</v>
      </c>
      <c r="L163" s="519">
        <v>10</v>
      </c>
      <c r="M163" s="462">
        <v>18</v>
      </c>
      <c r="N163" s="533">
        <v>0</v>
      </c>
      <c r="O163" s="524">
        <v>0</v>
      </c>
      <c r="P163" s="524">
        <v>1</v>
      </c>
      <c r="Q163" s="536">
        <f t="shared" si="11"/>
        <v>202</v>
      </c>
      <c r="R163" s="231"/>
    </row>
    <row r="164" spans="1:18" ht="21" customHeight="1" x14ac:dyDescent="0.2">
      <c r="A164" s="558" t="s">
        <v>246</v>
      </c>
      <c r="B164" s="516">
        <f t="shared" si="8"/>
        <v>70</v>
      </c>
      <c r="C164" s="514">
        <v>18</v>
      </c>
      <c r="D164" s="293">
        <v>0</v>
      </c>
      <c r="E164" s="293">
        <v>4</v>
      </c>
      <c r="F164" s="293">
        <v>11</v>
      </c>
      <c r="G164" s="517">
        <v>37</v>
      </c>
      <c r="H164" s="516">
        <f t="shared" si="9"/>
        <v>38</v>
      </c>
      <c r="I164" s="519">
        <v>15</v>
      </c>
      <c r="J164" s="462">
        <v>23</v>
      </c>
      <c r="K164" s="516">
        <f t="shared" si="10"/>
        <v>13</v>
      </c>
      <c r="L164" s="519">
        <v>5</v>
      </c>
      <c r="M164" s="462">
        <v>8</v>
      </c>
      <c r="N164" s="533">
        <v>0</v>
      </c>
      <c r="O164" s="524">
        <v>1</v>
      </c>
      <c r="P164" s="524">
        <v>2</v>
      </c>
      <c r="Q164" s="536">
        <f t="shared" si="11"/>
        <v>124</v>
      </c>
      <c r="R164" s="231"/>
    </row>
    <row r="165" spans="1:18" ht="21" customHeight="1" x14ac:dyDescent="0.2">
      <c r="A165" s="558" t="s">
        <v>247</v>
      </c>
      <c r="B165" s="516">
        <f t="shared" si="8"/>
        <v>13</v>
      </c>
      <c r="C165" s="514">
        <v>4</v>
      </c>
      <c r="D165" s="293">
        <v>0</v>
      </c>
      <c r="E165" s="293">
        <v>0</v>
      </c>
      <c r="F165" s="293">
        <v>2</v>
      </c>
      <c r="G165" s="517">
        <v>7</v>
      </c>
      <c r="H165" s="516">
        <f t="shared" si="9"/>
        <v>4</v>
      </c>
      <c r="I165" s="519">
        <v>2</v>
      </c>
      <c r="J165" s="462">
        <v>2</v>
      </c>
      <c r="K165" s="516">
        <f t="shared" si="10"/>
        <v>4</v>
      </c>
      <c r="L165" s="520">
        <v>2</v>
      </c>
      <c r="M165" s="462">
        <v>2</v>
      </c>
      <c r="N165" s="532">
        <v>0</v>
      </c>
      <c r="O165" s="524">
        <v>0</v>
      </c>
      <c r="P165" s="524">
        <v>0</v>
      </c>
      <c r="Q165" s="536">
        <f t="shared" si="11"/>
        <v>21</v>
      </c>
      <c r="R165" s="231"/>
    </row>
    <row r="166" spans="1:18" ht="21" customHeight="1" x14ac:dyDescent="0.2">
      <c r="A166" s="558" t="s">
        <v>248</v>
      </c>
      <c r="B166" s="516">
        <f t="shared" si="8"/>
        <v>256</v>
      </c>
      <c r="C166" s="514">
        <v>75</v>
      </c>
      <c r="D166" s="293">
        <v>4</v>
      </c>
      <c r="E166" s="293">
        <v>20</v>
      </c>
      <c r="F166" s="293">
        <v>45</v>
      </c>
      <c r="G166" s="517">
        <v>112</v>
      </c>
      <c r="H166" s="516">
        <f t="shared" si="9"/>
        <v>114</v>
      </c>
      <c r="I166" s="519">
        <v>42</v>
      </c>
      <c r="J166" s="462">
        <v>72</v>
      </c>
      <c r="K166" s="516">
        <f t="shared" si="10"/>
        <v>53</v>
      </c>
      <c r="L166" s="519">
        <v>26</v>
      </c>
      <c r="M166" s="462">
        <v>27</v>
      </c>
      <c r="N166" s="533">
        <v>0</v>
      </c>
      <c r="O166" s="524">
        <v>16</v>
      </c>
      <c r="P166" s="524">
        <v>29</v>
      </c>
      <c r="Q166" s="536">
        <f t="shared" si="11"/>
        <v>468</v>
      </c>
      <c r="R166" s="231"/>
    </row>
    <row r="167" spans="1:18" ht="21" customHeight="1" x14ac:dyDescent="0.2">
      <c r="A167" s="558" t="s">
        <v>379</v>
      </c>
      <c r="B167" s="516">
        <f t="shared" si="8"/>
        <v>40</v>
      </c>
      <c r="C167" s="514">
        <v>15</v>
      </c>
      <c r="D167" s="293">
        <v>1</v>
      </c>
      <c r="E167" s="293">
        <v>1</v>
      </c>
      <c r="F167" s="293">
        <v>8</v>
      </c>
      <c r="G167" s="517">
        <v>15</v>
      </c>
      <c r="H167" s="516">
        <f t="shared" si="9"/>
        <v>25</v>
      </c>
      <c r="I167" s="519">
        <v>7</v>
      </c>
      <c r="J167" s="462">
        <v>18</v>
      </c>
      <c r="K167" s="516">
        <f t="shared" si="10"/>
        <v>6</v>
      </c>
      <c r="L167" s="519">
        <v>1</v>
      </c>
      <c r="M167" s="462">
        <v>5</v>
      </c>
      <c r="N167" s="533">
        <v>0</v>
      </c>
      <c r="O167" s="524">
        <v>0</v>
      </c>
      <c r="P167" s="524">
        <v>0</v>
      </c>
      <c r="Q167" s="536">
        <f t="shared" si="11"/>
        <v>71</v>
      </c>
      <c r="R167" s="231"/>
    </row>
    <row r="168" spans="1:18" ht="21" customHeight="1" x14ac:dyDescent="0.2">
      <c r="A168" s="558" t="s">
        <v>249</v>
      </c>
      <c r="B168" s="516">
        <f t="shared" si="8"/>
        <v>38</v>
      </c>
      <c r="C168" s="514">
        <v>14</v>
      </c>
      <c r="D168" s="293">
        <v>0</v>
      </c>
      <c r="E168" s="293">
        <v>2</v>
      </c>
      <c r="F168" s="293">
        <v>10</v>
      </c>
      <c r="G168" s="517">
        <v>12</v>
      </c>
      <c r="H168" s="516">
        <f t="shared" si="9"/>
        <v>17</v>
      </c>
      <c r="I168" s="519">
        <v>6</v>
      </c>
      <c r="J168" s="462">
        <v>11</v>
      </c>
      <c r="K168" s="516">
        <f t="shared" si="10"/>
        <v>4</v>
      </c>
      <c r="L168" s="519">
        <v>3</v>
      </c>
      <c r="M168" s="462">
        <v>1</v>
      </c>
      <c r="N168" s="533">
        <v>0</v>
      </c>
      <c r="O168" s="524">
        <v>0</v>
      </c>
      <c r="P168" s="524">
        <v>0</v>
      </c>
      <c r="Q168" s="536">
        <f t="shared" si="11"/>
        <v>59</v>
      </c>
      <c r="R168" s="231"/>
    </row>
    <row r="169" spans="1:18" ht="21" customHeight="1" x14ac:dyDescent="0.2">
      <c r="A169" s="558" t="s">
        <v>251</v>
      </c>
      <c r="B169" s="516">
        <f t="shared" si="8"/>
        <v>133</v>
      </c>
      <c r="C169" s="514">
        <v>40</v>
      </c>
      <c r="D169" s="293">
        <v>1</v>
      </c>
      <c r="E169" s="293">
        <v>6</v>
      </c>
      <c r="F169" s="293">
        <v>24</v>
      </c>
      <c r="G169" s="517">
        <v>62</v>
      </c>
      <c r="H169" s="516">
        <f t="shared" si="9"/>
        <v>59</v>
      </c>
      <c r="I169" s="519">
        <v>29</v>
      </c>
      <c r="J169" s="462">
        <v>30</v>
      </c>
      <c r="K169" s="516">
        <f t="shared" si="10"/>
        <v>14</v>
      </c>
      <c r="L169" s="519">
        <v>4</v>
      </c>
      <c r="M169" s="462">
        <v>10</v>
      </c>
      <c r="N169" s="533">
        <v>0</v>
      </c>
      <c r="O169" s="524">
        <v>0</v>
      </c>
      <c r="P169" s="524">
        <v>4</v>
      </c>
      <c r="Q169" s="536">
        <f t="shared" si="11"/>
        <v>210</v>
      </c>
      <c r="R169" s="231"/>
    </row>
    <row r="170" spans="1:18" ht="21" customHeight="1" x14ac:dyDescent="0.2">
      <c r="A170" s="558" t="s">
        <v>250</v>
      </c>
      <c r="B170" s="516">
        <f t="shared" si="8"/>
        <v>207</v>
      </c>
      <c r="C170" s="514">
        <v>48</v>
      </c>
      <c r="D170" s="293">
        <v>3</v>
      </c>
      <c r="E170" s="293">
        <v>6</v>
      </c>
      <c r="F170" s="293">
        <v>45</v>
      </c>
      <c r="G170" s="517">
        <v>105</v>
      </c>
      <c r="H170" s="516">
        <f t="shared" si="9"/>
        <v>109</v>
      </c>
      <c r="I170" s="519">
        <v>49</v>
      </c>
      <c r="J170" s="462">
        <v>60</v>
      </c>
      <c r="K170" s="516">
        <f t="shared" si="10"/>
        <v>47</v>
      </c>
      <c r="L170" s="519">
        <v>20</v>
      </c>
      <c r="M170" s="462">
        <v>27</v>
      </c>
      <c r="N170" s="533">
        <v>0</v>
      </c>
      <c r="O170" s="524">
        <v>4</v>
      </c>
      <c r="P170" s="524">
        <v>15</v>
      </c>
      <c r="Q170" s="536">
        <f t="shared" si="11"/>
        <v>382</v>
      </c>
      <c r="R170" s="231"/>
    </row>
    <row r="171" spans="1:18" ht="21" customHeight="1" x14ac:dyDescent="0.2">
      <c r="A171" s="558" t="s">
        <v>252</v>
      </c>
      <c r="B171" s="516">
        <f t="shared" si="8"/>
        <v>217</v>
      </c>
      <c r="C171" s="514">
        <v>76</v>
      </c>
      <c r="D171" s="293">
        <v>3</v>
      </c>
      <c r="E171" s="293">
        <v>12</v>
      </c>
      <c r="F171" s="293">
        <v>33</v>
      </c>
      <c r="G171" s="517">
        <v>93</v>
      </c>
      <c r="H171" s="516">
        <f t="shared" si="9"/>
        <v>98</v>
      </c>
      <c r="I171" s="519">
        <v>37</v>
      </c>
      <c r="J171" s="462">
        <v>61</v>
      </c>
      <c r="K171" s="516">
        <f t="shared" si="10"/>
        <v>30</v>
      </c>
      <c r="L171" s="519">
        <v>16</v>
      </c>
      <c r="M171" s="462">
        <v>14</v>
      </c>
      <c r="N171" s="533">
        <v>0</v>
      </c>
      <c r="O171" s="524">
        <v>10</v>
      </c>
      <c r="P171" s="524">
        <v>6</v>
      </c>
      <c r="Q171" s="536">
        <f t="shared" si="11"/>
        <v>361</v>
      </c>
      <c r="R171" s="231"/>
    </row>
    <row r="172" spans="1:18" ht="21" customHeight="1" x14ac:dyDescent="0.2">
      <c r="A172" s="558" t="s">
        <v>253</v>
      </c>
      <c r="B172" s="516">
        <f t="shared" si="8"/>
        <v>25</v>
      </c>
      <c r="C172" s="514">
        <v>7</v>
      </c>
      <c r="D172" s="293">
        <v>0</v>
      </c>
      <c r="E172" s="293">
        <v>1</v>
      </c>
      <c r="F172" s="293">
        <v>5</v>
      </c>
      <c r="G172" s="517">
        <v>12</v>
      </c>
      <c r="H172" s="516">
        <f t="shared" si="9"/>
        <v>11</v>
      </c>
      <c r="I172" s="519">
        <v>4</v>
      </c>
      <c r="J172" s="462">
        <v>7</v>
      </c>
      <c r="K172" s="516">
        <f t="shared" si="10"/>
        <v>7</v>
      </c>
      <c r="L172" s="519">
        <v>5</v>
      </c>
      <c r="M172" s="462">
        <v>2</v>
      </c>
      <c r="N172" s="533">
        <v>0</v>
      </c>
      <c r="O172" s="524">
        <v>0</v>
      </c>
      <c r="P172" s="524">
        <v>0</v>
      </c>
      <c r="Q172" s="536">
        <f t="shared" si="11"/>
        <v>43</v>
      </c>
      <c r="R172" s="231"/>
    </row>
    <row r="173" spans="1:18" ht="21" customHeight="1" x14ac:dyDescent="0.2">
      <c r="A173" s="558" t="s">
        <v>254</v>
      </c>
      <c r="B173" s="516">
        <f t="shared" si="8"/>
        <v>62</v>
      </c>
      <c r="C173" s="514">
        <v>18</v>
      </c>
      <c r="D173" s="293">
        <v>1</v>
      </c>
      <c r="E173" s="293">
        <v>2</v>
      </c>
      <c r="F173" s="293">
        <v>16</v>
      </c>
      <c r="G173" s="517">
        <v>25</v>
      </c>
      <c r="H173" s="516">
        <f t="shared" si="9"/>
        <v>39</v>
      </c>
      <c r="I173" s="519">
        <v>19</v>
      </c>
      <c r="J173" s="462">
        <v>20</v>
      </c>
      <c r="K173" s="516">
        <f t="shared" si="10"/>
        <v>15</v>
      </c>
      <c r="L173" s="519">
        <v>5</v>
      </c>
      <c r="M173" s="462">
        <v>10</v>
      </c>
      <c r="N173" s="533">
        <v>0</v>
      </c>
      <c r="O173" s="524">
        <v>0</v>
      </c>
      <c r="P173" s="524">
        <v>2</v>
      </c>
      <c r="Q173" s="536">
        <f t="shared" si="11"/>
        <v>118</v>
      </c>
      <c r="R173" s="231"/>
    </row>
    <row r="174" spans="1:18" ht="21" customHeight="1" x14ac:dyDescent="0.2">
      <c r="A174" s="558" t="s">
        <v>255</v>
      </c>
      <c r="B174" s="516">
        <f t="shared" si="8"/>
        <v>28</v>
      </c>
      <c r="C174" s="514">
        <v>4</v>
      </c>
      <c r="D174" s="293">
        <v>0</v>
      </c>
      <c r="E174" s="293">
        <v>0</v>
      </c>
      <c r="F174" s="293">
        <v>11</v>
      </c>
      <c r="G174" s="517">
        <v>13</v>
      </c>
      <c r="H174" s="516">
        <f t="shared" si="9"/>
        <v>17</v>
      </c>
      <c r="I174" s="519">
        <v>3</v>
      </c>
      <c r="J174" s="462">
        <v>14</v>
      </c>
      <c r="K174" s="516">
        <f t="shared" si="10"/>
        <v>11</v>
      </c>
      <c r="L174" s="519">
        <v>8</v>
      </c>
      <c r="M174" s="462">
        <v>3</v>
      </c>
      <c r="N174" s="533">
        <v>0</v>
      </c>
      <c r="O174" s="524">
        <v>0</v>
      </c>
      <c r="P174" s="524">
        <v>0</v>
      </c>
      <c r="Q174" s="536">
        <f t="shared" si="11"/>
        <v>56</v>
      </c>
      <c r="R174" s="231"/>
    </row>
    <row r="175" spans="1:18" ht="21" customHeight="1" x14ac:dyDescent="0.2">
      <c r="A175" s="558" t="s">
        <v>256</v>
      </c>
      <c r="B175" s="516">
        <f t="shared" si="8"/>
        <v>423</v>
      </c>
      <c r="C175" s="514">
        <v>127</v>
      </c>
      <c r="D175" s="293">
        <v>2</v>
      </c>
      <c r="E175" s="293">
        <v>16</v>
      </c>
      <c r="F175" s="293">
        <v>86</v>
      </c>
      <c r="G175" s="517">
        <v>192</v>
      </c>
      <c r="H175" s="516">
        <f t="shared" si="9"/>
        <v>155</v>
      </c>
      <c r="I175" s="519">
        <v>58</v>
      </c>
      <c r="J175" s="462">
        <v>97</v>
      </c>
      <c r="K175" s="516">
        <f t="shared" si="10"/>
        <v>79</v>
      </c>
      <c r="L175" s="519">
        <v>30</v>
      </c>
      <c r="M175" s="462">
        <v>48</v>
      </c>
      <c r="N175" s="533">
        <v>1</v>
      </c>
      <c r="O175" s="524">
        <v>3</v>
      </c>
      <c r="P175" s="524">
        <v>15</v>
      </c>
      <c r="Q175" s="536">
        <f t="shared" si="11"/>
        <v>675</v>
      </c>
      <c r="R175" s="231"/>
    </row>
    <row r="176" spans="1:18" ht="21" customHeight="1" x14ac:dyDescent="0.2">
      <c r="A176" s="558" t="s">
        <v>258</v>
      </c>
      <c r="B176" s="516">
        <f t="shared" si="8"/>
        <v>291</v>
      </c>
      <c r="C176" s="514">
        <v>83</v>
      </c>
      <c r="D176" s="293">
        <v>3</v>
      </c>
      <c r="E176" s="293">
        <v>6</v>
      </c>
      <c r="F176" s="293">
        <v>67</v>
      </c>
      <c r="G176" s="517">
        <v>132</v>
      </c>
      <c r="H176" s="516">
        <f t="shared" si="9"/>
        <v>126</v>
      </c>
      <c r="I176" s="519">
        <v>47</v>
      </c>
      <c r="J176" s="462">
        <v>79</v>
      </c>
      <c r="K176" s="516">
        <f t="shared" si="10"/>
        <v>67</v>
      </c>
      <c r="L176" s="519">
        <v>31</v>
      </c>
      <c r="M176" s="462">
        <v>34</v>
      </c>
      <c r="N176" s="533">
        <v>2</v>
      </c>
      <c r="O176" s="524">
        <v>3</v>
      </c>
      <c r="P176" s="524">
        <v>9</v>
      </c>
      <c r="Q176" s="536">
        <f t="shared" si="11"/>
        <v>496</v>
      </c>
      <c r="R176" s="231"/>
    </row>
    <row r="177" spans="1:18" ht="21" customHeight="1" x14ac:dyDescent="0.2">
      <c r="A177" s="558" t="s">
        <v>257</v>
      </c>
      <c r="B177" s="516">
        <f t="shared" si="8"/>
        <v>48</v>
      </c>
      <c r="C177" s="514">
        <v>17</v>
      </c>
      <c r="D177" s="293">
        <v>0</v>
      </c>
      <c r="E177" s="293">
        <v>0</v>
      </c>
      <c r="F177" s="293">
        <v>6</v>
      </c>
      <c r="G177" s="517">
        <v>25</v>
      </c>
      <c r="H177" s="516">
        <f t="shared" si="9"/>
        <v>34</v>
      </c>
      <c r="I177" s="519">
        <v>7</v>
      </c>
      <c r="J177" s="462">
        <v>27</v>
      </c>
      <c r="K177" s="516">
        <f t="shared" si="10"/>
        <v>7</v>
      </c>
      <c r="L177" s="519">
        <v>2</v>
      </c>
      <c r="M177" s="462">
        <v>5</v>
      </c>
      <c r="N177" s="533">
        <v>0</v>
      </c>
      <c r="O177" s="524">
        <v>1</v>
      </c>
      <c r="P177" s="524">
        <v>1</v>
      </c>
      <c r="Q177" s="536">
        <f t="shared" si="11"/>
        <v>91</v>
      </c>
      <c r="R177" s="231"/>
    </row>
    <row r="178" spans="1:18" ht="21" customHeight="1" x14ac:dyDescent="0.2">
      <c r="A178" s="558" t="s">
        <v>259</v>
      </c>
      <c r="B178" s="516">
        <f t="shared" si="8"/>
        <v>54</v>
      </c>
      <c r="C178" s="514">
        <v>14</v>
      </c>
      <c r="D178" s="293">
        <v>1</v>
      </c>
      <c r="E178" s="293">
        <v>2</v>
      </c>
      <c r="F178" s="293">
        <v>12</v>
      </c>
      <c r="G178" s="517">
        <v>25</v>
      </c>
      <c r="H178" s="516">
        <f t="shared" si="9"/>
        <v>14</v>
      </c>
      <c r="I178" s="519">
        <v>5</v>
      </c>
      <c r="J178" s="462">
        <v>9</v>
      </c>
      <c r="K178" s="516">
        <f t="shared" si="10"/>
        <v>7</v>
      </c>
      <c r="L178" s="519">
        <v>2</v>
      </c>
      <c r="M178" s="462">
        <v>5</v>
      </c>
      <c r="N178" s="533">
        <v>0</v>
      </c>
      <c r="O178" s="524">
        <v>2</v>
      </c>
      <c r="P178" s="524">
        <v>2</v>
      </c>
      <c r="Q178" s="536">
        <f t="shared" si="11"/>
        <v>79</v>
      </c>
      <c r="R178" s="231"/>
    </row>
    <row r="179" spans="1:18" ht="21" customHeight="1" x14ac:dyDescent="0.2">
      <c r="A179" s="558" t="s">
        <v>260</v>
      </c>
      <c r="B179" s="516">
        <f t="shared" si="8"/>
        <v>270</v>
      </c>
      <c r="C179" s="514">
        <v>87</v>
      </c>
      <c r="D179" s="293">
        <v>0</v>
      </c>
      <c r="E179" s="293">
        <v>8</v>
      </c>
      <c r="F179" s="293">
        <v>47</v>
      </c>
      <c r="G179" s="517">
        <v>128</v>
      </c>
      <c r="H179" s="516">
        <f t="shared" si="9"/>
        <v>98</v>
      </c>
      <c r="I179" s="519">
        <v>41</v>
      </c>
      <c r="J179" s="462">
        <v>57</v>
      </c>
      <c r="K179" s="516">
        <f t="shared" si="10"/>
        <v>55</v>
      </c>
      <c r="L179" s="519">
        <v>19</v>
      </c>
      <c r="M179" s="462">
        <v>35</v>
      </c>
      <c r="N179" s="533">
        <v>1</v>
      </c>
      <c r="O179" s="524">
        <v>6</v>
      </c>
      <c r="P179" s="524">
        <v>2</v>
      </c>
      <c r="Q179" s="536">
        <f t="shared" si="11"/>
        <v>431</v>
      </c>
      <c r="R179" s="231"/>
    </row>
    <row r="180" spans="1:18" ht="21" customHeight="1" x14ac:dyDescent="0.2">
      <c r="A180" s="558" t="s">
        <v>261</v>
      </c>
      <c r="B180" s="516">
        <f t="shared" si="8"/>
        <v>874</v>
      </c>
      <c r="C180" s="514">
        <v>275</v>
      </c>
      <c r="D180" s="293">
        <v>8</v>
      </c>
      <c r="E180" s="293">
        <v>62</v>
      </c>
      <c r="F180" s="293">
        <v>161</v>
      </c>
      <c r="G180" s="517">
        <v>368</v>
      </c>
      <c r="H180" s="516">
        <f t="shared" si="9"/>
        <v>206</v>
      </c>
      <c r="I180" s="519">
        <v>78</v>
      </c>
      <c r="J180" s="462">
        <v>128</v>
      </c>
      <c r="K180" s="516">
        <f t="shared" si="10"/>
        <v>169</v>
      </c>
      <c r="L180" s="519">
        <v>91</v>
      </c>
      <c r="M180" s="462">
        <v>77</v>
      </c>
      <c r="N180" s="533">
        <v>1</v>
      </c>
      <c r="O180" s="524">
        <v>7</v>
      </c>
      <c r="P180" s="524">
        <v>25</v>
      </c>
      <c r="Q180" s="536">
        <f t="shared" si="11"/>
        <v>1281</v>
      </c>
      <c r="R180" s="231"/>
    </row>
    <row r="181" spans="1:18" ht="21" customHeight="1" x14ac:dyDescent="0.2">
      <c r="A181" s="558" t="s">
        <v>368</v>
      </c>
      <c r="B181" s="516">
        <f t="shared" si="8"/>
        <v>7</v>
      </c>
      <c r="C181" s="514">
        <v>2</v>
      </c>
      <c r="D181" s="293">
        <v>0</v>
      </c>
      <c r="E181" s="293">
        <v>1</v>
      </c>
      <c r="F181" s="293">
        <v>2</v>
      </c>
      <c r="G181" s="517">
        <v>2</v>
      </c>
      <c r="H181" s="516">
        <f t="shared" si="9"/>
        <v>3</v>
      </c>
      <c r="I181" s="519">
        <v>1</v>
      </c>
      <c r="J181" s="462">
        <v>2</v>
      </c>
      <c r="K181" s="516">
        <f t="shared" si="10"/>
        <v>3</v>
      </c>
      <c r="L181" s="519">
        <v>2</v>
      </c>
      <c r="M181" s="462">
        <v>1</v>
      </c>
      <c r="N181" s="533">
        <v>0</v>
      </c>
      <c r="O181" s="524">
        <v>0</v>
      </c>
      <c r="P181" s="524">
        <v>0</v>
      </c>
      <c r="Q181" s="536">
        <f t="shared" si="11"/>
        <v>13</v>
      </c>
      <c r="R181" s="231"/>
    </row>
    <row r="182" spans="1:18" ht="21" customHeight="1" x14ac:dyDescent="0.2">
      <c r="A182" s="558" t="s">
        <v>262</v>
      </c>
      <c r="B182" s="516">
        <f t="shared" si="8"/>
        <v>52</v>
      </c>
      <c r="C182" s="514">
        <v>16</v>
      </c>
      <c r="D182" s="293">
        <v>0</v>
      </c>
      <c r="E182" s="293">
        <v>2</v>
      </c>
      <c r="F182" s="293">
        <v>5</v>
      </c>
      <c r="G182" s="517">
        <v>29</v>
      </c>
      <c r="H182" s="516">
        <f t="shared" si="9"/>
        <v>28</v>
      </c>
      <c r="I182" s="519">
        <v>12</v>
      </c>
      <c r="J182" s="462">
        <v>16</v>
      </c>
      <c r="K182" s="516">
        <f t="shared" si="10"/>
        <v>13</v>
      </c>
      <c r="L182" s="519">
        <v>6</v>
      </c>
      <c r="M182" s="462">
        <v>7</v>
      </c>
      <c r="N182" s="533">
        <v>0</v>
      </c>
      <c r="O182" s="524">
        <v>0</v>
      </c>
      <c r="P182" s="524">
        <v>3</v>
      </c>
      <c r="Q182" s="536">
        <f t="shared" si="11"/>
        <v>96</v>
      </c>
      <c r="R182" s="231"/>
    </row>
    <row r="183" spans="1:18" ht="21" customHeight="1" x14ac:dyDescent="0.2">
      <c r="A183" s="558" t="s">
        <v>369</v>
      </c>
      <c r="B183" s="516">
        <f t="shared" si="8"/>
        <v>36</v>
      </c>
      <c r="C183" s="514">
        <v>9</v>
      </c>
      <c r="D183" s="293">
        <v>2</v>
      </c>
      <c r="E183" s="293">
        <v>0</v>
      </c>
      <c r="F183" s="293">
        <v>10</v>
      </c>
      <c r="G183" s="517">
        <v>15</v>
      </c>
      <c r="H183" s="516">
        <f t="shared" si="9"/>
        <v>17</v>
      </c>
      <c r="I183" s="519">
        <v>7</v>
      </c>
      <c r="J183" s="462">
        <v>10</v>
      </c>
      <c r="K183" s="516">
        <f t="shared" si="10"/>
        <v>8</v>
      </c>
      <c r="L183" s="519">
        <v>3</v>
      </c>
      <c r="M183" s="462">
        <v>5</v>
      </c>
      <c r="N183" s="533">
        <v>0</v>
      </c>
      <c r="O183" s="524">
        <v>1</v>
      </c>
      <c r="P183" s="524">
        <v>0</v>
      </c>
      <c r="Q183" s="536">
        <f t="shared" si="11"/>
        <v>62</v>
      </c>
      <c r="R183" s="231"/>
    </row>
    <row r="184" spans="1:18" ht="21" customHeight="1" x14ac:dyDescent="0.2">
      <c r="A184" s="558" t="s">
        <v>210</v>
      </c>
      <c r="B184" s="516">
        <f t="shared" si="8"/>
        <v>15</v>
      </c>
      <c r="C184" s="514">
        <v>4</v>
      </c>
      <c r="D184" s="293">
        <v>0</v>
      </c>
      <c r="E184" s="293">
        <v>1</v>
      </c>
      <c r="F184" s="293">
        <v>3</v>
      </c>
      <c r="G184" s="517">
        <v>7</v>
      </c>
      <c r="H184" s="516">
        <f t="shared" si="9"/>
        <v>4</v>
      </c>
      <c r="I184" s="519">
        <v>0</v>
      </c>
      <c r="J184" s="462">
        <v>4</v>
      </c>
      <c r="K184" s="516">
        <f t="shared" si="10"/>
        <v>2</v>
      </c>
      <c r="L184" s="519">
        <v>2</v>
      </c>
      <c r="M184" s="462">
        <v>0</v>
      </c>
      <c r="N184" s="533">
        <v>0</v>
      </c>
      <c r="O184" s="524">
        <v>0</v>
      </c>
      <c r="P184" s="524">
        <v>0</v>
      </c>
      <c r="Q184" s="536">
        <f t="shared" si="11"/>
        <v>21</v>
      </c>
      <c r="R184" s="231"/>
    </row>
    <row r="185" spans="1:18" ht="21" customHeight="1" x14ac:dyDescent="0.2">
      <c r="A185" s="558" t="s">
        <v>370</v>
      </c>
      <c r="B185" s="516">
        <f t="shared" si="8"/>
        <v>1010</v>
      </c>
      <c r="C185" s="514">
        <v>304</v>
      </c>
      <c r="D185" s="293">
        <v>11</v>
      </c>
      <c r="E185" s="293">
        <v>63</v>
      </c>
      <c r="F185" s="293">
        <v>234</v>
      </c>
      <c r="G185" s="517">
        <v>398</v>
      </c>
      <c r="H185" s="516">
        <f t="shared" si="9"/>
        <v>536</v>
      </c>
      <c r="I185" s="525">
        <v>126</v>
      </c>
      <c r="J185" s="526">
        <v>410</v>
      </c>
      <c r="K185" s="516">
        <f t="shared" si="10"/>
        <v>246</v>
      </c>
      <c r="L185" s="525">
        <v>120</v>
      </c>
      <c r="M185" s="526">
        <v>124</v>
      </c>
      <c r="N185" s="535">
        <v>2</v>
      </c>
      <c r="O185" s="524">
        <v>8</v>
      </c>
      <c r="P185" s="524">
        <v>10</v>
      </c>
      <c r="Q185" s="536">
        <f t="shared" si="11"/>
        <v>1810</v>
      </c>
      <c r="R185" s="231"/>
    </row>
    <row r="186" spans="1:18" ht="21" customHeight="1" thickBot="1" x14ac:dyDescent="0.25">
      <c r="A186" s="559" t="s">
        <v>371</v>
      </c>
      <c r="B186" s="516">
        <f t="shared" si="8"/>
        <v>3</v>
      </c>
      <c r="C186" s="514">
        <v>1</v>
      </c>
      <c r="D186" s="176">
        <v>0</v>
      </c>
      <c r="E186" s="176">
        <v>1</v>
      </c>
      <c r="F186" s="176">
        <v>0</v>
      </c>
      <c r="G186" s="176">
        <v>1</v>
      </c>
      <c r="H186" s="516">
        <f t="shared" si="9"/>
        <v>2</v>
      </c>
      <c r="I186" s="527">
        <v>1</v>
      </c>
      <c r="J186" s="528">
        <v>1</v>
      </c>
      <c r="K186" s="516">
        <f t="shared" si="10"/>
        <v>1</v>
      </c>
      <c r="L186" s="528">
        <v>0</v>
      </c>
      <c r="M186" s="527">
        <v>1</v>
      </c>
      <c r="N186" s="527">
        <v>0</v>
      </c>
      <c r="O186" s="524">
        <v>0</v>
      </c>
      <c r="P186" s="524">
        <v>0</v>
      </c>
      <c r="Q186" s="536">
        <f t="shared" si="11"/>
        <v>6</v>
      </c>
    </row>
    <row r="187" spans="1:18" s="175" customFormat="1" ht="13.5" thickBot="1" x14ac:dyDescent="0.25">
      <c r="A187" s="65"/>
      <c r="B187" s="539">
        <f t="shared" si="8"/>
        <v>210113</v>
      </c>
      <c r="C187" s="515">
        <f>SUM(C7:C186)</f>
        <v>64584</v>
      </c>
      <c r="D187" s="292">
        <f>SUM(D7:D186)</f>
        <v>2164</v>
      </c>
      <c r="E187" s="292">
        <f>SUM(E7:E186)</f>
        <v>15639</v>
      </c>
      <c r="F187" s="292">
        <f>SUM(F7:F186)</f>
        <v>39631</v>
      </c>
      <c r="G187" s="466">
        <f>SUM(G7:G186)</f>
        <v>88095</v>
      </c>
      <c r="H187" s="539">
        <f t="shared" si="9"/>
        <v>89732</v>
      </c>
      <c r="I187" s="291">
        <f>SUM(I7:I186)</f>
        <v>31865</v>
      </c>
      <c r="J187" s="466">
        <f>SUM(J7:J186)</f>
        <v>57867</v>
      </c>
      <c r="K187" s="539">
        <f t="shared" si="10"/>
        <v>52828</v>
      </c>
      <c r="L187" s="515">
        <f>SUM(L7:L186)</f>
        <v>24333</v>
      </c>
      <c r="M187" s="466">
        <f>SUM(M7:M186)</f>
        <v>28351</v>
      </c>
      <c r="N187" s="537">
        <f>SUM(N7:N186)</f>
        <v>144</v>
      </c>
      <c r="O187" s="538">
        <f>SUM(O7:O186)</f>
        <v>4571</v>
      </c>
      <c r="P187" s="538">
        <f>SUM(P7:P186)</f>
        <v>6710</v>
      </c>
      <c r="Q187" s="540">
        <f t="shared" si="11"/>
        <v>363954</v>
      </c>
    </row>
    <row r="188" spans="1:18" ht="27" customHeight="1" x14ac:dyDescent="0.2">
      <c r="A188" s="39"/>
      <c r="B188" s="604" t="s">
        <v>341</v>
      </c>
      <c r="C188" s="604"/>
      <c r="D188" s="604"/>
      <c r="E188" s="604"/>
      <c r="F188" s="604"/>
      <c r="G188" s="604"/>
      <c r="H188" s="604"/>
      <c r="I188" s="604"/>
      <c r="J188" s="604"/>
      <c r="K188" s="604"/>
      <c r="L188" s="604"/>
      <c r="M188" s="604"/>
      <c r="N188" s="604"/>
      <c r="O188" s="604"/>
      <c r="P188" s="604"/>
      <c r="Q188" s="604"/>
    </row>
    <row r="189" spans="1:18" ht="12.75" customHeight="1" x14ac:dyDescent="0.2">
      <c r="B189" s="622" t="str">
        <f>'Tabla 7'!$B$18</f>
        <v>Dirección General de Atención a las Personas con Discapacidad  de la Consejería de Políticas Sociales, Familias, Igualdad y Natalidad de la Comunidad de Madrid</v>
      </c>
      <c r="C189" s="622"/>
      <c r="D189" s="622"/>
      <c r="E189" s="622"/>
      <c r="F189" s="622"/>
      <c r="G189" s="622"/>
      <c r="H189" s="622"/>
      <c r="I189" s="622"/>
      <c r="J189" s="622"/>
      <c r="K189" s="622"/>
      <c r="L189" s="622"/>
      <c r="M189" s="622"/>
      <c r="N189" s="622"/>
      <c r="O189" s="622"/>
      <c r="P189" s="622"/>
      <c r="Q189" s="622"/>
    </row>
    <row r="190" spans="1:18" x14ac:dyDescent="0.2">
      <c r="O190" s="68"/>
    </row>
    <row r="191" spans="1:18" x14ac:dyDescent="0.2">
      <c r="O191" s="66" t="s">
        <v>50</v>
      </c>
    </row>
    <row r="195" spans="1:15" s="175" customFormat="1" x14ac:dyDescent="0.2">
      <c r="A195" s="65"/>
      <c r="B195" s="176"/>
      <c r="C195" s="176"/>
      <c r="D195" s="176"/>
      <c r="E195" s="176"/>
      <c r="F195" s="176"/>
      <c r="G195" s="176"/>
      <c r="H195" s="176"/>
      <c r="J195" s="67"/>
      <c r="K195" s="176"/>
      <c r="L195" s="67"/>
      <c r="N195" s="231"/>
      <c r="O195" s="176"/>
    </row>
    <row r="196" spans="1:15" x14ac:dyDescent="0.2">
      <c r="A196" s="39"/>
      <c r="B196" s="67"/>
      <c r="C196" s="67"/>
      <c r="D196" s="67"/>
      <c r="E196" s="67"/>
      <c r="F196" s="67"/>
      <c r="G196" s="67"/>
      <c r="I196" s="67"/>
      <c r="J196" s="39"/>
      <c r="L196" s="39"/>
      <c r="O196" s="39"/>
    </row>
    <row r="197" spans="1:15" x14ac:dyDescent="0.2">
      <c r="A197" s="39"/>
      <c r="B197" s="67"/>
      <c r="C197" s="67"/>
      <c r="D197" s="67"/>
      <c r="E197" s="67"/>
      <c r="F197" s="67"/>
      <c r="G197" s="67"/>
      <c r="I197" s="67"/>
      <c r="J197" s="39"/>
      <c r="L197" s="39"/>
      <c r="O197" s="39"/>
    </row>
    <row r="198" spans="1:15" x14ac:dyDescent="0.2">
      <c r="A198" s="39"/>
      <c r="B198" s="67"/>
      <c r="C198" s="67"/>
      <c r="D198" s="67"/>
      <c r="E198" s="67"/>
      <c r="F198" s="67"/>
      <c r="G198" s="67"/>
      <c r="I198" s="67"/>
      <c r="J198" s="39"/>
      <c r="L198" s="39"/>
      <c r="O198" s="39"/>
    </row>
    <row r="199" spans="1:15" x14ac:dyDescent="0.2">
      <c r="A199" s="39"/>
      <c r="B199" s="67"/>
      <c r="C199" s="67"/>
      <c r="D199" s="67"/>
      <c r="E199" s="67"/>
      <c r="F199" s="67"/>
      <c r="G199" s="67"/>
      <c r="I199" s="67"/>
      <c r="J199" s="39"/>
      <c r="L199" s="39"/>
      <c r="O199" s="39"/>
    </row>
    <row r="200" spans="1:15" x14ac:dyDescent="0.2">
      <c r="A200" s="39"/>
      <c r="B200" s="67"/>
      <c r="C200" s="67"/>
      <c r="D200" s="67"/>
      <c r="E200" s="67"/>
      <c r="F200" s="67"/>
      <c r="G200" s="67"/>
      <c r="I200" s="67"/>
      <c r="J200" s="39"/>
      <c r="L200" s="39"/>
      <c r="O200" s="39"/>
    </row>
    <row r="201" spans="1:15" x14ac:dyDescent="0.2">
      <c r="A201" s="39"/>
      <c r="B201" s="67"/>
      <c r="C201" s="67"/>
      <c r="D201" s="67"/>
      <c r="E201" s="67"/>
      <c r="F201" s="67"/>
      <c r="G201" s="67"/>
      <c r="I201" s="67"/>
      <c r="J201" s="39"/>
      <c r="L201" s="39"/>
      <c r="O201" s="39"/>
    </row>
    <row r="202" spans="1:15" x14ac:dyDescent="0.2">
      <c r="A202" s="39"/>
      <c r="B202" s="67"/>
      <c r="C202" s="67"/>
      <c r="D202" s="67"/>
      <c r="E202" s="67"/>
      <c r="F202" s="67"/>
      <c r="G202" s="67"/>
      <c r="I202" s="67"/>
      <c r="J202" s="39"/>
      <c r="L202" s="39"/>
      <c r="O202" s="39"/>
    </row>
    <row r="203" spans="1:15" x14ac:dyDescent="0.2">
      <c r="A203" s="39"/>
      <c r="B203" s="67"/>
      <c r="C203" s="67"/>
      <c r="D203" s="67"/>
      <c r="E203" s="67"/>
      <c r="F203" s="67"/>
      <c r="G203" s="67"/>
      <c r="I203" s="67"/>
      <c r="J203" s="39"/>
      <c r="L203" s="39"/>
      <c r="O203" s="39"/>
    </row>
    <row r="204" spans="1:15" x14ac:dyDescent="0.2">
      <c r="A204" s="39"/>
      <c r="B204" s="67"/>
      <c r="C204" s="67"/>
      <c r="D204" s="67"/>
      <c r="E204" s="67"/>
      <c r="F204" s="67"/>
      <c r="G204" s="67"/>
      <c r="I204" s="67"/>
      <c r="J204" s="39"/>
      <c r="L204" s="39"/>
      <c r="O204" s="39"/>
    </row>
    <row r="205" spans="1:15" x14ac:dyDescent="0.2">
      <c r="A205" s="39"/>
      <c r="B205" s="67"/>
      <c r="C205" s="67"/>
      <c r="D205" s="67"/>
      <c r="E205" s="67"/>
      <c r="F205" s="67"/>
      <c r="G205" s="67"/>
      <c r="I205" s="67"/>
      <c r="J205" s="39"/>
      <c r="L205" s="39"/>
      <c r="O205" s="39"/>
    </row>
    <row r="206" spans="1:15" x14ac:dyDescent="0.2">
      <c r="A206" s="39"/>
      <c r="B206" s="67"/>
      <c r="C206" s="67"/>
      <c r="D206" s="67"/>
      <c r="E206" s="67"/>
      <c r="F206" s="67"/>
      <c r="G206" s="67"/>
      <c r="I206" s="67"/>
      <c r="J206" s="39"/>
      <c r="L206" s="39"/>
      <c r="O206" s="39"/>
    </row>
    <row r="207" spans="1:15" x14ac:dyDescent="0.2">
      <c r="A207" s="39"/>
      <c r="B207" s="67"/>
      <c r="C207" s="67"/>
      <c r="D207" s="67"/>
      <c r="E207" s="67"/>
      <c r="F207" s="67"/>
      <c r="G207" s="67"/>
      <c r="I207" s="67"/>
      <c r="J207" s="39"/>
      <c r="L207" s="39"/>
      <c r="O207" s="39"/>
    </row>
    <row r="208" spans="1:15" x14ac:dyDescent="0.2">
      <c r="A208" s="39"/>
      <c r="B208" s="67"/>
      <c r="C208" s="67"/>
      <c r="D208" s="67"/>
      <c r="E208" s="67"/>
      <c r="F208" s="67"/>
      <c r="G208" s="67"/>
      <c r="I208" s="67"/>
      <c r="J208" s="39"/>
      <c r="L208" s="39"/>
      <c r="O208" s="39"/>
    </row>
    <row r="209" spans="1:15" x14ac:dyDescent="0.2">
      <c r="A209" s="39"/>
      <c r="B209" s="67"/>
      <c r="C209" s="67"/>
      <c r="D209" s="67"/>
      <c r="E209" s="67"/>
      <c r="F209" s="67"/>
      <c r="G209" s="67"/>
      <c r="I209" s="67"/>
      <c r="J209" s="39"/>
      <c r="L209" s="39"/>
      <c r="O209" s="39"/>
    </row>
    <row r="210" spans="1:15" x14ac:dyDescent="0.2">
      <c r="A210" s="39"/>
      <c r="B210" s="67"/>
      <c r="C210" s="67"/>
      <c r="D210" s="67"/>
      <c r="E210" s="67"/>
      <c r="F210" s="67"/>
      <c r="G210" s="67"/>
      <c r="I210" s="67"/>
      <c r="J210" s="39"/>
      <c r="L210" s="39"/>
      <c r="O210" s="39"/>
    </row>
    <row r="211" spans="1:15" x14ac:dyDescent="0.2">
      <c r="A211" s="39"/>
      <c r="B211" s="67"/>
      <c r="C211" s="67"/>
      <c r="D211" s="67"/>
      <c r="E211" s="67"/>
      <c r="F211" s="67"/>
      <c r="G211" s="67"/>
      <c r="I211" s="67"/>
      <c r="J211" s="39"/>
      <c r="L211" s="39"/>
      <c r="O211" s="39"/>
    </row>
    <row r="212" spans="1:15" x14ac:dyDescent="0.2">
      <c r="A212" s="39"/>
      <c r="B212" s="67"/>
      <c r="C212" s="67"/>
      <c r="D212" s="67"/>
      <c r="E212" s="67"/>
      <c r="F212" s="67"/>
      <c r="G212" s="67"/>
      <c r="I212" s="67"/>
      <c r="J212" s="39"/>
      <c r="L212" s="39"/>
      <c r="O212" s="39"/>
    </row>
    <row r="213" spans="1:15" x14ac:dyDescent="0.2">
      <c r="A213" s="39"/>
      <c r="B213" s="67"/>
      <c r="C213" s="67"/>
      <c r="D213" s="67"/>
      <c r="E213" s="67"/>
      <c r="F213" s="67"/>
      <c r="G213" s="67"/>
      <c r="I213" s="67"/>
      <c r="J213" s="39"/>
      <c r="L213" s="39"/>
      <c r="O213" s="39"/>
    </row>
    <row r="214" spans="1:15" x14ac:dyDescent="0.2">
      <c r="A214" s="39"/>
      <c r="B214" s="67"/>
      <c r="C214" s="67"/>
      <c r="D214" s="67"/>
      <c r="E214" s="67"/>
      <c r="F214" s="67"/>
      <c r="G214" s="67"/>
      <c r="I214" s="67"/>
      <c r="J214" s="39"/>
      <c r="L214" s="39"/>
      <c r="O214" s="39"/>
    </row>
    <row r="215" spans="1:15" x14ac:dyDescent="0.2">
      <c r="A215" s="39"/>
      <c r="B215" s="67"/>
      <c r="C215" s="67"/>
      <c r="D215" s="67"/>
      <c r="E215" s="67"/>
      <c r="F215" s="67"/>
      <c r="G215" s="67"/>
      <c r="I215" s="67"/>
      <c r="J215" s="39"/>
      <c r="L215" s="39"/>
      <c r="O215" s="39"/>
    </row>
    <row r="216" spans="1:15" x14ac:dyDescent="0.2">
      <c r="A216" s="39"/>
      <c r="B216" s="67"/>
      <c r="C216" s="67"/>
      <c r="D216" s="67"/>
      <c r="E216" s="67"/>
      <c r="F216" s="67"/>
      <c r="G216" s="67"/>
      <c r="I216" s="67"/>
      <c r="J216" s="39"/>
      <c r="L216" s="39"/>
      <c r="O216" s="39"/>
    </row>
    <row r="217" spans="1:15" x14ac:dyDescent="0.2">
      <c r="A217" s="39"/>
      <c r="B217" s="67"/>
      <c r="C217" s="67"/>
      <c r="D217" s="67"/>
      <c r="E217" s="67"/>
      <c r="F217" s="67"/>
      <c r="G217" s="67"/>
      <c r="I217" s="67"/>
      <c r="J217" s="39"/>
      <c r="L217" s="39"/>
      <c r="O217" s="39"/>
    </row>
    <row r="218" spans="1:15" x14ac:dyDescent="0.2">
      <c r="A218" s="39"/>
      <c r="B218" s="67"/>
      <c r="C218" s="67"/>
      <c r="D218" s="67"/>
      <c r="E218" s="67"/>
      <c r="F218" s="67"/>
      <c r="G218" s="67"/>
      <c r="I218" s="67"/>
      <c r="J218" s="39"/>
      <c r="L218" s="39"/>
      <c r="O218" s="39"/>
    </row>
    <row r="219" spans="1:15" x14ac:dyDescent="0.2">
      <c r="A219" s="39"/>
      <c r="B219" s="67"/>
      <c r="C219" s="67"/>
      <c r="D219" s="67"/>
      <c r="E219" s="67"/>
      <c r="F219" s="67"/>
      <c r="G219" s="67"/>
      <c r="I219" s="67"/>
      <c r="J219" s="39"/>
      <c r="L219" s="39"/>
      <c r="O219" s="39"/>
    </row>
    <row r="220" spans="1:15" x14ac:dyDescent="0.2">
      <c r="A220" s="39"/>
      <c r="B220" s="67"/>
      <c r="C220" s="67"/>
      <c r="D220" s="67"/>
      <c r="E220" s="67"/>
      <c r="F220" s="67"/>
      <c r="G220" s="67"/>
      <c r="I220" s="67"/>
      <c r="J220" s="39"/>
      <c r="L220" s="39"/>
      <c r="O220" s="39"/>
    </row>
    <row r="221" spans="1:15" x14ac:dyDescent="0.2">
      <c r="A221" s="39"/>
      <c r="B221" s="67"/>
      <c r="C221" s="67"/>
      <c r="D221" s="67"/>
      <c r="E221" s="67"/>
      <c r="F221" s="67"/>
      <c r="G221" s="67"/>
      <c r="I221" s="67"/>
      <c r="J221" s="39"/>
      <c r="L221" s="39"/>
      <c r="O221" s="39"/>
    </row>
    <row r="222" spans="1:15" x14ac:dyDescent="0.2">
      <c r="A222" s="39"/>
      <c r="B222" s="67"/>
      <c r="C222" s="67"/>
      <c r="D222" s="67"/>
      <c r="E222" s="67"/>
      <c r="F222" s="67"/>
      <c r="G222" s="67"/>
      <c r="I222" s="67"/>
      <c r="J222" s="39"/>
      <c r="L222" s="39"/>
      <c r="O222" s="39"/>
    </row>
    <row r="223" spans="1:15" x14ac:dyDescent="0.2">
      <c r="A223" s="39"/>
      <c r="B223" s="67"/>
      <c r="C223" s="67"/>
      <c r="D223" s="67"/>
      <c r="E223" s="67"/>
      <c r="F223" s="67"/>
      <c r="G223" s="67"/>
      <c r="I223" s="67"/>
      <c r="J223" s="39"/>
      <c r="L223" s="39"/>
      <c r="O223" s="39"/>
    </row>
    <row r="224" spans="1:15" x14ac:dyDescent="0.2">
      <c r="A224" s="39"/>
      <c r="B224" s="67"/>
      <c r="C224" s="67"/>
      <c r="D224" s="67"/>
      <c r="E224" s="67"/>
      <c r="F224" s="67"/>
      <c r="G224" s="67"/>
      <c r="I224" s="67"/>
      <c r="J224" s="39"/>
      <c r="L224" s="39"/>
      <c r="O224" s="39"/>
    </row>
    <row r="225" spans="1:15" x14ac:dyDescent="0.2">
      <c r="A225" s="39"/>
      <c r="B225" s="67"/>
      <c r="C225" s="67"/>
      <c r="D225" s="67"/>
      <c r="E225" s="67"/>
      <c r="F225" s="67"/>
      <c r="G225" s="67"/>
      <c r="I225" s="67"/>
      <c r="J225" s="39"/>
      <c r="L225" s="39"/>
      <c r="O225" s="39"/>
    </row>
    <row r="226" spans="1:15" x14ac:dyDescent="0.2">
      <c r="A226" s="39"/>
      <c r="B226" s="67"/>
      <c r="C226" s="67"/>
      <c r="D226" s="67"/>
      <c r="E226" s="67"/>
      <c r="F226" s="67"/>
      <c r="G226" s="67"/>
      <c r="I226" s="67"/>
      <c r="J226" s="39"/>
      <c r="L226" s="39"/>
      <c r="O226" s="39"/>
    </row>
    <row r="227" spans="1:15" x14ac:dyDescent="0.2">
      <c r="A227" s="39"/>
      <c r="B227" s="67"/>
      <c r="C227" s="67"/>
      <c r="D227" s="67"/>
      <c r="E227" s="67"/>
      <c r="F227" s="67"/>
      <c r="G227" s="67"/>
      <c r="I227" s="67"/>
      <c r="J227" s="39"/>
      <c r="L227" s="39"/>
      <c r="O227" s="39"/>
    </row>
    <row r="228" spans="1:15" x14ac:dyDescent="0.2">
      <c r="A228" s="39"/>
      <c r="B228" s="67"/>
      <c r="C228" s="67"/>
      <c r="D228" s="67"/>
      <c r="E228" s="67"/>
      <c r="F228" s="67"/>
      <c r="G228" s="67"/>
      <c r="I228" s="67"/>
      <c r="J228" s="39"/>
      <c r="L228" s="39"/>
      <c r="O228" s="39"/>
    </row>
    <row r="229" spans="1:15" x14ac:dyDescent="0.2">
      <c r="A229" s="39"/>
      <c r="B229" s="67"/>
      <c r="C229" s="67"/>
      <c r="D229" s="67"/>
      <c r="E229" s="67"/>
      <c r="F229" s="67"/>
      <c r="G229" s="67"/>
      <c r="I229" s="67"/>
      <c r="J229" s="39"/>
      <c r="L229" s="39"/>
      <c r="O229" s="39"/>
    </row>
    <row r="230" spans="1:15" x14ac:dyDescent="0.2">
      <c r="A230" s="39"/>
      <c r="B230" s="67"/>
      <c r="C230" s="67"/>
      <c r="D230" s="67"/>
      <c r="E230" s="67"/>
      <c r="F230" s="67"/>
      <c r="G230" s="67"/>
      <c r="I230" s="67"/>
      <c r="J230" s="39"/>
      <c r="L230" s="39"/>
      <c r="O230" s="39"/>
    </row>
    <row r="231" spans="1:15" x14ac:dyDescent="0.2">
      <c r="A231" s="39"/>
      <c r="B231" s="67"/>
      <c r="C231" s="67"/>
      <c r="D231" s="67"/>
      <c r="E231" s="67"/>
      <c r="F231" s="67"/>
      <c r="G231" s="67"/>
      <c r="I231" s="67"/>
      <c r="J231" s="39"/>
      <c r="L231" s="39"/>
      <c r="O231" s="39"/>
    </row>
    <row r="232" spans="1:15" x14ac:dyDescent="0.2">
      <c r="A232" s="39"/>
      <c r="B232" s="67"/>
      <c r="C232" s="67"/>
      <c r="D232" s="67"/>
      <c r="E232" s="67"/>
      <c r="F232" s="67"/>
      <c r="G232" s="67"/>
      <c r="I232" s="67"/>
      <c r="J232" s="39"/>
      <c r="L232" s="39"/>
      <c r="O232" s="39"/>
    </row>
    <row r="233" spans="1:15" x14ac:dyDescent="0.2">
      <c r="A233" s="39"/>
      <c r="B233" s="67"/>
      <c r="C233" s="67"/>
      <c r="D233" s="67"/>
      <c r="E233" s="67"/>
      <c r="F233" s="67"/>
      <c r="G233" s="67"/>
      <c r="I233" s="67"/>
      <c r="J233" s="39"/>
      <c r="L233" s="39"/>
      <c r="O233" s="39"/>
    </row>
    <row r="234" spans="1:15" x14ac:dyDescent="0.2">
      <c r="A234" s="39"/>
      <c r="B234" s="67"/>
      <c r="C234" s="67"/>
      <c r="D234" s="67"/>
      <c r="E234" s="67"/>
      <c r="F234" s="67"/>
      <c r="G234" s="67"/>
      <c r="I234" s="67"/>
      <c r="J234" s="39"/>
      <c r="L234" s="39"/>
      <c r="O234" s="39"/>
    </row>
    <row r="235" spans="1:15" x14ac:dyDescent="0.2">
      <c r="A235" s="39"/>
      <c r="B235" s="67"/>
      <c r="C235" s="67"/>
      <c r="D235" s="67"/>
      <c r="E235" s="67"/>
      <c r="F235" s="67"/>
      <c r="G235" s="67"/>
      <c r="I235" s="67"/>
      <c r="J235" s="39"/>
      <c r="L235" s="39"/>
      <c r="O235" s="39"/>
    </row>
    <row r="236" spans="1:15" x14ac:dyDescent="0.2">
      <c r="A236" s="39"/>
      <c r="B236" s="67"/>
      <c r="C236" s="67"/>
      <c r="D236" s="67"/>
      <c r="E236" s="67"/>
      <c r="F236" s="67"/>
      <c r="G236" s="67"/>
      <c r="I236" s="67"/>
      <c r="J236" s="39"/>
      <c r="L236" s="39"/>
      <c r="O236" s="39"/>
    </row>
    <row r="237" spans="1:15" x14ac:dyDescent="0.2">
      <c r="A237" s="39"/>
      <c r="B237" s="67"/>
      <c r="C237" s="67"/>
      <c r="D237" s="67"/>
      <c r="E237" s="67"/>
      <c r="F237" s="67"/>
      <c r="G237" s="67"/>
      <c r="I237" s="67"/>
      <c r="J237" s="39"/>
      <c r="L237" s="39"/>
      <c r="O237" s="39"/>
    </row>
    <row r="238" spans="1:15" x14ac:dyDescent="0.2">
      <c r="A238" s="39"/>
      <c r="B238" s="67"/>
      <c r="C238" s="67"/>
      <c r="D238" s="67"/>
      <c r="E238" s="67"/>
      <c r="F238" s="67"/>
      <c r="G238" s="67"/>
      <c r="I238" s="67"/>
      <c r="J238" s="39"/>
      <c r="L238" s="39"/>
      <c r="O238" s="39"/>
    </row>
    <row r="239" spans="1:15" x14ac:dyDescent="0.2">
      <c r="A239" s="39"/>
      <c r="B239" s="67"/>
      <c r="C239" s="67"/>
      <c r="D239" s="67"/>
      <c r="E239" s="67"/>
      <c r="F239" s="67"/>
      <c r="G239" s="67"/>
      <c r="I239" s="67"/>
      <c r="J239" s="39"/>
      <c r="L239" s="39"/>
      <c r="O239" s="39"/>
    </row>
    <row r="240" spans="1:15" x14ac:dyDescent="0.2">
      <c r="A240" s="39"/>
      <c r="B240" s="67"/>
      <c r="C240" s="67"/>
      <c r="D240" s="67"/>
      <c r="E240" s="67"/>
      <c r="F240" s="67"/>
      <c r="G240" s="67"/>
      <c r="I240" s="67"/>
      <c r="J240" s="39"/>
      <c r="L240" s="39"/>
      <c r="O240" s="39"/>
    </row>
    <row r="241" spans="1:15" x14ac:dyDescent="0.2">
      <c r="A241" s="39"/>
      <c r="B241" s="67"/>
      <c r="C241" s="67"/>
      <c r="D241" s="67"/>
      <c r="E241" s="67"/>
      <c r="F241" s="67"/>
      <c r="G241" s="67"/>
      <c r="I241" s="67"/>
      <c r="J241" s="39"/>
      <c r="L241" s="39"/>
      <c r="O241" s="39"/>
    </row>
    <row r="242" spans="1:15" x14ac:dyDescent="0.2">
      <c r="A242" s="39"/>
      <c r="B242" s="67"/>
      <c r="C242" s="67"/>
      <c r="D242" s="67"/>
      <c r="E242" s="67"/>
      <c r="F242" s="67"/>
      <c r="G242" s="67"/>
      <c r="I242" s="67"/>
      <c r="J242" s="39"/>
      <c r="L242" s="39"/>
      <c r="O242" s="39"/>
    </row>
    <row r="243" spans="1:15" x14ac:dyDescent="0.2">
      <c r="A243" s="39"/>
      <c r="B243" s="67"/>
      <c r="C243" s="67"/>
      <c r="D243" s="67"/>
      <c r="E243" s="67"/>
      <c r="F243" s="67"/>
      <c r="G243" s="67"/>
      <c r="I243" s="67"/>
      <c r="J243" s="39"/>
      <c r="L243" s="39"/>
      <c r="O243" s="39"/>
    </row>
    <row r="244" spans="1:15" x14ac:dyDescent="0.2">
      <c r="A244" s="39"/>
      <c r="B244" s="67"/>
      <c r="C244" s="67"/>
      <c r="D244" s="67"/>
      <c r="E244" s="67"/>
      <c r="F244" s="67"/>
      <c r="G244" s="67"/>
      <c r="I244" s="67"/>
      <c r="J244" s="39"/>
      <c r="L244" s="39"/>
      <c r="O244" s="39"/>
    </row>
    <row r="245" spans="1:15" x14ac:dyDescent="0.2">
      <c r="A245" s="39"/>
      <c r="B245" s="67"/>
      <c r="C245" s="67"/>
      <c r="D245" s="67"/>
      <c r="E245" s="67"/>
      <c r="F245" s="67"/>
      <c r="G245" s="67"/>
      <c r="I245" s="67"/>
      <c r="J245" s="39"/>
      <c r="L245" s="39"/>
      <c r="O245" s="39"/>
    </row>
    <row r="246" spans="1:15" x14ac:dyDescent="0.2">
      <c r="A246" s="39"/>
      <c r="B246" s="67"/>
      <c r="C246" s="67"/>
      <c r="D246" s="67"/>
      <c r="E246" s="67"/>
      <c r="F246" s="67"/>
      <c r="G246" s="67"/>
      <c r="I246" s="67"/>
      <c r="J246" s="39"/>
      <c r="L246" s="39"/>
      <c r="O246" s="39"/>
    </row>
    <row r="247" spans="1:15" x14ac:dyDescent="0.2">
      <c r="A247" s="39"/>
      <c r="B247" s="67"/>
      <c r="C247" s="67"/>
      <c r="D247" s="67"/>
      <c r="E247" s="67"/>
      <c r="F247" s="67"/>
      <c r="G247" s="67"/>
      <c r="I247" s="67"/>
      <c r="J247" s="39"/>
      <c r="L247" s="39"/>
      <c r="O247" s="39"/>
    </row>
    <row r="248" spans="1:15" x14ac:dyDescent="0.2">
      <c r="A248" s="39"/>
      <c r="B248" s="67"/>
      <c r="C248" s="67"/>
      <c r="D248" s="67"/>
      <c r="E248" s="67"/>
      <c r="F248" s="67"/>
      <c r="G248" s="67"/>
      <c r="I248" s="67"/>
      <c r="J248" s="39"/>
      <c r="L248" s="39"/>
      <c r="O248" s="39"/>
    </row>
    <row r="249" spans="1:15" x14ac:dyDescent="0.2">
      <c r="A249" s="39"/>
      <c r="B249" s="67"/>
      <c r="C249" s="67"/>
      <c r="D249" s="67"/>
      <c r="E249" s="67"/>
      <c r="F249" s="67"/>
      <c r="G249" s="67"/>
      <c r="I249" s="67"/>
      <c r="J249" s="39"/>
      <c r="L249" s="39"/>
      <c r="O249" s="39"/>
    </row>
    <row r="250" spans="1:15" x14ac:dyDescent="0.2">
      <c r="A250" s="39"/>
      <c r="B250" s="67"/>
      <c r="C250" s="67"/>
      <c r="D250" s="67"/>
      <c r="E250" s="67"/>
      <c r="F250" s="67"/>
      <c r="G250" s="67"/>
      <c r="I250" s="67"/>
      <c r="J250" s="39"/>
      <c r="L250" s="39"/>
      <c r="O250" s="39"/>
    </row>
    <row r="251" spans="1:15" x14ac:dyDescent="0.2">
      <c r="A251" s="39"/>
      <c r="B251" s="67"/>
      <c r="C251" s="67"/>
      <c r="D251" s="67"/>
      <c r="E251" s="67"/>
      <c r="F251" s="67"/>
      <c r="G251" s="67"/>
      <c r="I251" s="67"/>
      <c r="J251" s="39"/>
      <c r="L251" s="39"/>
      <c r="O251" s="39"/>
    </row>
    <row r="252" spans="1:15" x14ac:dyDescent="0.2">
      <c r="A252" s="39"/>
      <c r="B252" s="67"/>
      <c r="C252" s="67"/>
      <c r="D252" s="67"/>
      <c r="E252" s="67"/>
      <c r="F252" s="67"/>
      <c r="G252" s="67"/>
      <c r="I252" s="67"/>
      <c r="J252" s="39"/>
      <c r="L252" s="39"/>
      <c r="O252" s="39"/>
    </row>
    <row r="253" spans="1:15" x14ac:dyDescent="0.2">
      <c r="A253" s="39"/>
      <c r="B253" s="67"/>
      <c r="C253" s="67"/>
      <c r="D253" s="67"/>
      <c r="E253" s="67"/>
      <c r="F253" s="67"/>
      <c r="G253" s="67"/>
      <c r="I253" s="67"/>
      <c r="J253" s="39"/>
      <c r="L253" s="39"/>
      <c r="O253" s="39"/>
    </row>
    <row r="254" spans="1:15" x14ac:dyDescent="0.2">
      <c r="A254" s="39"/>
      <c r="B254" s="67"/>
      <c r="C254" s="67"/>
      <c r="D254" s="67"/>
      <c r="E254" s="67"/>
      <c r="F254" s="67"/>
      <c r="G254" s="67"/>
      <c r="I254" s="67"/>
      <c r="J254" s="39"/>
      <c r="L254" s="39"/>
      <c r="O254" s="39"/>
    </row>
    <row r="255" spans="1:15" x14ac:dyDescent="0.2">
      <c r="A255" s="39"/>
      <c r="B255" s="67"/>
      <c r="C255" s="67"/>
      <c r="D255" s="67"/>
      <c r="E255" s="67"/>
      <c r="F255" s="67"/>
      <c r="G255" s="67"/>
      <c r="I255" s="67"/>
      <c r="J255" s="39"/>
      <c r="L255" s="39"/>
      <c r="O255" s="39"/>
    </row>
    <row r="256" spans="1:15" x14ac:dyDescent="0.2">
      <c r="A256" s="39"/>
      <c r="B256" s="67"/>
      <c r="C256" s="67"/>
      <c r="D256" s="67"/>
      <c r="E256" s="67"/>
      <c r="F256" s="67"/>
      <c r="G256" s="67"/>
      <c r="I256" s="67"/>
      <c r="J256" s="39"/>
      <c r="L256" s="39"/>
      <c r="O256" s="39"/>
    </row>
    <row r="257" spans="1:15" x14ac:dyDescent="0.2">
      <c r="A257" s="39"/>
      <c r="B257" s="67"/>
      <c r="C257" s="67"/>
      <c r="D257" s="67"/>
      <c r="E257" s="67"/>
      <c r="F257" s="67"/>
      <c r="G257" s="67"/>
      <c r="I257" s="67"/>
      <c r="J257" s="39"/>
      <c r="L257" s="39"/>
      <c r="O257" s="39"/>
    </row>
    <row r="258" spans="1:15" x14ac:dyDescent="0.2">
      <c r="A258" s="39"/>
      <c r="B258" s="67"/>
      <c r="C258" s="67"/>
      <c r="D258" s="67"/>
      <c r="E258" s="67"/>
      <c r="F258" s="67"/>
      <c r="G258" s="67"/>
      <c r="I258" s="67"/>
      <c r="J258" s="39"/>
      <c r="L258" s="39"/>
      <c r="O258" s="39"/>
    </row>
    <row r="259" spans="1:15" x14ac:dyDescent="0.2">
      <c r="A259" s="39"/>
      <c r="B259" s="67"/>
      <c r="C259" s="67"/>
      <c r="D259" s="67"/>
      <c r="E259" s="67"/>
      <c r="F259" s="67"/>
      <c r="G259" s="67"/>
      <c r="I259" s="67"/>
      <c r="J259" s="39"/>
      <c r="L259" s="39"/>
      <c r="O259" s="39"/>
    </row>
    <row r="260" spans="1:15" x14ac:dyDescent="0.2">
      <c r="A260" s="39"/>
      <c r="B260" s="67"/>
      <c r="C260" s="67"/>
      <c r="D260" s="67"/>
      <c r="E260" s="67"/>
      <c r="F260" s="67"/>
      <c r="G260" s="67"/>
      <c r="I260" s="67"/>
      <c r="J260" s="39"/>
      <c r="L260" s="39"/>
      <c r="O260" s="39"/>
    </row>
    <row r="261" spans="1:15" x14ac:dyDescent="0.2">
      <c r="A261" s="39"/>
      <c r="B261" s="67"/>
      <c r="C261" s="67"/>
      <c r="D261" s="67"/>
      <c r="E261" s="67"/>
      <c r="F261" s="67"/>
      <c r="G261" s="67"/>
      <c r="I261" s="67"/>
      <c r="J261" s="39"/>
      <c r="L261" s="39"/>
      <c r="O261" s="39"/>
    </row>
    <row r="262" spans="1:15" x14ac:dyDescent="0.2">
      <c r="A262" s="39"/>
      <c r="B262" s="67"/>
      <c r="C262" s="67"/>
      <c r="D262" s="67"/>
      <c r="E262" s="67"/>
      <c r="F262" s="67"/>
      <c r="G262" s="67"/>
      <c r="I262" s="67"/>
      <c r="J262" s="39"/>
      <c r="L262" s="39"/>
      <c r="O262" s="39"/>
    </row>
    <row r="263" spans="1:15" x14ac:dyDescent="0.2">
      <c r="A263" s="39"/>
      <c r="B263" s="67"/>
      <c r="C263" s="67"/>
      <c r="D263" s="67"/>
      <c r="E263" s="67"/>
      <c r="F263" s="67"/>
      <c r="G263" s="67"/>
      <c r="I263" s="67"/>
      <c r="J263" s="39"/>
      <c r="L263" s="39"/>
      <c r="O263" s="39"/>
    </row>
    <row r="264" spans="1:15" x14ac:dyDescent="0.2">
      <c r="A264" s="39"/>
      <c r="B264" s="67"/>
      <c r="C264" s="67"/>
      <c r="D264" s="67"/>
      <c r="E264" s="67"/>
      <c r="F264" s="67"/>
      <c r="G264" s="67"/>
      <c r="I264" s="67"/>
      <c r="J264" s="39"/>
      <c r="L264" s="39"/>
      <c r="O264" s="39"/>
    </row>
    <row r="265" spans="1:15" x14ac:dyDescent="0.2">
      <c r="A265" s="39"/>
      <c r="B265" s="67"/>
      <c r="C265" s="67"/>
      <c r="D265" s="67"/>
      <c r="E265" s="67"/>
      <c r="F265" s="67"/>
      <c r="G265" s="67"/>
      <c r="I265" s="67"/>
      <c r="J265" s="39"/>
      <c r="L265" s="39"/>
      <c r="O265" s="39"/>
    </row>
    <row r="266" spans="1:15" x14ac:dyDescent="0.2">
      <c r="A266" s="39"/>
      <c r="B266" s="67"/>
      <c r="C266" s="67"/>
      <c r="D266" s="67"/>
      <c r="E266" s="67"/>
      <c r="F266" s="67"/>
      <c r="G266" s="67"/>
      <c r="I266" s="67"/>
      <c r="J266" s="39"/>
      <c r="L266" s="39"/>
      <c r="O266" s="39"/>
    </row>
    <row r="267" spans="1:15" x14ac:dyDescent="0.2">
      <c r="A267" s="39"/>
      <c r="B267" s="67"/>
      <c r="C267" s="67"/>
      <c r="D267" s="67"/>
      <c r="E267" s="67"/>
      <c r="F267" s="67"/>
      <c r="G267" s="67"/>
      <c r="I267" s="67"/>
      <c r="J267" s="39"/>
      <c r="L267" s="39"/>
      <c r="O267" s="39"/>
    </row>
    <row r="268" spans="1:15" x14ac:dyDescent="0.2">
      <c r="A268" s="39"/>
      <c r="B268" s="67"/>
      <c r="C268" s="67"/>
      <c r="D268" s="67"/>
      <c r="E268" s="67"/>
      <c r="F268" s="67"/>
      <c r="G268" s="67"/>
      <c r="I268" s="67"/>
      <c r="J268" s="39"/>
      <c r="L268" s="39"/>
      <c r="O268" s="39"/>
    </row>
    <row r="269" spans="1:15" x14ac:dyDescent="0.2">
      <c r="A269" s="39"/>
      <c r="B269" s="67"/>
      <c r="C269" s="67"/>
      <c r="D269" s="67"/>
      <c r="E269" s="67"/>
      <c r="F269" s="67"/>
      <c r="G269" s="67"/>
      <c r="I269" s="67"/>
      <c r="J269" s="39"/>
      <c r="L269" s="39"/>
      <c r="O269" s="39"/>
    </row>
    <row r="270" spans="1:15" x14ac:dyDescent="0.2">
      <c r="A270" s="39"/>
      <c r="B270" s="67"/>
      <c r="C270" s="67"/>
      <c r="D270" s="67"/>
      <c r="E270" s="67"/>
      <c r="F270" s="67"/>
      <c r="G270" s="67"/>
      <c r="I270" s="67"/>
      <c r="J270" s="39"/>
      <c r="L270" s="39"/>
      <c r="O270" s="39"/>
    </row>
    <row r="271" spans="1:15" x14ac:dyDescent="0.2">
      <c r="A271" s="39"/>
      <c r="B271" s="67"/>
      <c r="C271" s="67"/>
      <c r="D271" s="67"/>
      <c r="E271" s="67"/>
      <c r="F271" s="67"/>
      <c r="G271" s="67"/>
      <c r="I271" s="67"/>
      <c r="J271" s="39"/>
      <c r="L271" s="39"/>
      <c r="O271" s="39"/>
    </row>
    <row r="272" spans="1:15" x14ac:dyDescent="0.2">
      <c r="A272" s="39"/>
      <c r="B272" s="67"/>
      <c r="C272" s="67"/>
      <c r="D272" s="67"/>
      <c r="E272" s="67"/>
      <c r="F272" s="67"/>
      <c r="G272" s="67"/>
      <c r="I272" s="67"/>
      <c r="J272" s="39"/>
      <c r="L272" s="39"/>
      <c r="O272" s="39"/>
    </row>
    <row r="273" spans="1:15" x14ac:dyDescent="0.2">
      <c r="A273" s="39"/>
      <c r="B273" s="67"/>
      <c r="C273" s="67"/>
      <c r="D273" s="67"/>
      <c r="E273" s="67"/>
      <c r="F273" s="67"/>
      <c r="G273" s="67"/>
      <c r="I273" s="67"/>
      <c r="J273" s="39"/>
      <c r="L273" s="39"/>
      <c r="O273" s="39"/>
    </row>
    <row r="274" spans="1:15" x14ac:dyDescent="0.2">
      <c r="A274" s="39"/>
      <c r="B274" s="67"/>
      <c r="C274" s="67"/>
      <c r="D274" s="67"/>
      <c r="E274" s="67"/>
      <c r="F274" s="67"/>
      <c r="G274" s="67"/>
      <c r="I274" s="67"/>
      <c r="J274" s="39"/>
      <c r="L274" s="39"/>
      <c r="O274" s="39"/>
    </row>
    <row r="275" spans="1:15" x14ac:dyDescent="0.2">
      <c r="A275" s="39"/>
      <c r="B275" s="67"/>
      <c r="C275" s="67"/>
      <c r="D275" s="67"/>
      <c r="E275" s="67"/>
      <c r="F275" s="67"/>
      <c r="G275" s="67"/>
      <c r="I275" s="67"/>
      <c r="J275" s="39"/>
      <c r="L275" s="39"/>
      <c r="O275" s="39"/>
    </row>
    <row r="276" spans="1:15" x14ac:dyDescent="0.2">
      <c r="A276" s="39"/>
      <c r="B276" s="67"/>
      <c r="C276" s="67"/>
      <c r="D276" s="67"/>
      <c r="E276" s="67"/>
      <c r="F276" s="67"/>
      <c r="G276" s="67"/>
      <c r="I276" s="67"/>
      <c r="J276" s="39"/>
      <c r="L276" s="39"/>
      <c r="O276" s="39"/>
    </row>
    <row r="277" spans="1:15" x14ac:dyDescent="0.2">
      <c r="A277" s="39"/>
      <c r="B277" s="67"/>
      <c r="C277" s="67"/>
      <c r="D277" s="67"/>
      <c r="E277" s="67"/>
      <c r="F277" s="67"/>
      <c r="G277" s="67"/>
      <c r="I277" s="67"/>
      <c r="J277" s="39"/>
      <c r="L277" s="39"/>
      <c r="O277" s="39"/>
    </row>
    <row r="278" spans="1:15" x14ac:dyDescent="0.2">
      <c r="A278" s="39"/>
      <c r="B278" s="67"/>
      <c r="C278" s="67"/>
      <c r="D278" s="67"/>
      <c r="E278" s="67"/>
      <c r="F278" s="67"/>
      <c r="G278" s="67"/>
      <c r="I278" s="67"/>
      <c r="J278" s="39"/>
      <c r="L278" s="39"/>
      <c r="O278" s="39"/>
    </row>
    <row r="279" spans="1:15" x14ac:dyDescent="0.2">
      <c r="A279" s="39"/>
      <c r="B279" s="67"/>
      <c r="C279" s="67"/>
      <c r="D279" s="67"/>
      <c r="E279" s="67"/>
      <c r="F279" s="67"/>
      <c r="G279" s="67"/>
      <c r="I279" s="67"/>
      <c r="J279" s="39"/>
      <c r="L279" s="39"/>
      <c r="O279" s="39"/>
    </row>
    <row r="280" spans="1:15" x14ac:dyDescent="0.2">
      <c r="A280" s="39"/>
      <c r="B280" s="67"/>
      <c r="C280" s="67"/>
      <c r="D280" s="67"/>
      <c r="E280" s="67"/>
      <c r="F280" s="67"/>
      <c r="G280" s="67"/>
      <c r="I280" s="67"/>
      <c r="J280" s="39"/>
      <c r="L280" s="39"/>
      <c r="O280" s="39"/>
    </row>
    <row r="281" spans="1:15" x14ac:dyDescent="0.2">
      <c r="A281" s="39"/>
      <c r="B281" s="67"/>
      <c r="C281" s="67"/>
      <c r="D281" s="67"/>
      <c r="E281" s="67"/>
      <c r="F281" s="67"/>
      <c r="G281" s="67"/>
      <c r="I281" s="67"/>
      <c r="J281" s="39"/>
      <c r="L281" s="39"/>
      <c r="O281" s="39"/>
    </row>
    <row r="282" spans="1:15" x14ac:dyDescent="0.2">
      <c r="A282" s="39"/>
      <c r="B282" s="67"/>
      <c r="C282" s="67"/>
      <c r="D282" s="67"/>
      <c r="E282" s="67"/>
      <c r="F282" s="67"/>
      <c r="G282" s="67"/>
      <c r="I282" s="67"/>
      <c r="J282" s="39"/>
      <c r="L282" s="39"/>
      <c r="O282" s="39"/>
    </row>
    <row r="283" spans="1:15" x14ac:dyDescent="0.2">
      <c r="A283" s="39"/>
      <c r="B283" s="67"/>
      <c r="C283" s="67"/>
      <c r="D283" s="67"/>
      <c r="E283" s="67"/>
      <c r="F283" s="67"/>
      <c r="G283" s="67"/>
      <c r="I283" s="67"/>
      <c r="J283" s="39"/>
      <c r="L283" s="39"/>
      <c r="O283" s="39"/>
    </row>
    <row r="284" spans="1:15" x14ac:dyDescent="0.2">
      <c r="A284" s="39"/>
      <c r="B284" s="67"/>
      <c r="C284" s="67"/>
      <c r="D284" s="67"/>
      <c r="E284" s="67"/>
      <c r="F284" s="67"/>
      <c r="G284" s="67"/>
      <c r="I284" s="67"/>
      <c r="J284" s="39"/>
      <c r="L284" s="39"/>
      <c r="O284" s="39"/>
    </row>
    <row r="285" spans="1:15" x14ac:dyDescent="0.2">
      <c r="A285" s="39"/>
      <c r="B285" s="67"/>
      <c r="C285" s="67"/>
      <c r="D285" s="67"/>
      <c r="E285" s="67"/>
      <c r="F285" s="67"/>
      <c r="G285" s="67"/>
      <c r="I285" s="67"/>
      <c r="J285" s="39"/>
      <c r="L285" s="39"/>
      <c r="O285" s="39"/>
    </row>
    <row r="286" spans="1:15" x14ac:dyDescent="0.2">
      <c r="A286" s="39"/>
      <c r="B286" s="67"/>
      <c r="C286" s="67"/>
      <c r="D286" s="67"/>
      <c r="E286" s="67"/>
      <c r="F286" s="67"/>
      <c r="G286" s="67"/>
      <c r="I286" s="67"/>
      <c r="J286" s="39"/>
      <c r="L286" s="39"/>
      <c r="O286" s="39"/>
    </row>
    <row r="287" spans="1:15" x14ac:dyDescent="0.2">
      <c r="A287" s="39"/>
      <c r="B287" s="67"/>
      <c r="C287" s="67"/>
      <c r="D287" s="67"/>
      <c r="E287" s="67"/>
      <c r="F287" s="67"/>
      <c r="G287" s="67"/>
      <c r="I287" s="67"/>
      <c r="J287" s="39"/>
      <c r="L287" s="39"/>
      <c r="O287" s="39"/>
    </row>
    <row r="288" spans="1:15" x14ac:dyDescent="0.2">
      <c r="A288" s="39"/>
      <c r="B288" s="67"/>
      <c r="C288" s="67"/>
      <c r="D288" s="67"/>
      <c r="E288" s="67"/>
      <c r="F288" s="67"/>
      <c r="G288" s="67"/>
      <c r="I288" s="67"/>
      <c r="J288" s="39"/>
      <c r="L288" s="39"/>
      <c r="O288" s="39"/>
    </row>
    <row r="289" spans="1:15" x14ac:dyDescent="0.2">
      <c r="A289" s="39"/>
      <c r="B289" s="67"/>
      <c r="C289" s="67"/>
      <c r="D289" s="67"/>
      <c r="E289" s="67"/>
      <c r="F289" s="67"/>
      <c r="G289" s="67"/>
      <c r="I289" s="67"/>
      <c r="J289" s="39"/>
      <c r="L289" s="39"/>
      <c r="O289" s="39"/>
    </row>
    <row r="290" spans="1:15" x14ac:dyDescent="0.2">
      <c r="A290" s="39"/>
      <c r="B290" s="67"/>
      <c r="C290" s="67"/>
      <c r="D290" s="67"/>
      <c r="E290" s="67"/>
      <c r="F290" s="67"/>
      <c r="G290" s="67"/>
      <c r="I290" s="67"/>
      <c r="J290" s="39"/>
      <c r="L290" s="39"/>
      <c r="O290" s="39"/>
    </row>
    <row r="291" spans="1:15" x14ac:dyDescent="0.2">
      <c r="A291" s="39"/>
      <c r="B291" s="67"/>
      <c r="C291" s="67"/>
      <c r="D291" s="67"/>
      <c r="E291" s="67"/>
      <c r="F291" s="67"/>
      <c r="G291" s="67"/>
      <c r="I291" s="67"/>
      <c r="J291" s="39"/>
      <c r="L291" s="39"/>
      <c r="O291" s="39"/>
    </row>
    <row r="292" spans="1:15" x14ac:dyDescent="0.2">
      <c r="A292" s="39"/>
      <c r="B292" s="67"/>
      <c r="C292" s="67"/>
      <c r="D292" s="67"/>
      <c r="E292" s="67"/>
      <c r="F292" s="67"/>
      <c r="G292" s="67"/>
      <c r="I292" s="67"/>
      <c r="J292" s="39"/>
      <c r="L292" s="39"/>
      <c r="O292" s="39"/>
    </row>
    <row r="293" spans="1:15" x14ac:dyDescent="0.2">
      <c r="A293" s="39"/>
      <c r="B293" s="67"/>
      <c r="C293" s="67"/>
      <c r="D293" s="67"/>
      <c r="E293" s="67"/>
      <c r="F293" s="67"/>
      <c r="G293" s="67"/>
      <c r="I293" s="67"/>
      <c r="J293" s="39"/>
      <c r="L293" s="39"/>
      <c r="O293" s="39"/>
    </row>
    <row r="294" spans="1:15" x14ac:dyDescent="0.2">
      <c r="A294" s="39"/>
      <c r="B294" s="67"/>
      <c r="C294" s="67"/>
      <c r="D294" s="67"/>
      <c r="E294" s="67"/>
      <c r="F294" s="67"/>
      <c r="G294" s="67"/>
      <c r="I294" s="67"/>
      <c r="J294" s="39"/>
      <c r="L294" s="39"/>
      <c r="O294" s="39"/>
    </row>
    <row r="295" spans="1:15" x14ac:dyDescent="0.2">
      <c r="A295" s="39"/>
      <c r="B295" s="67"/>
      <c r="C295" s="67"/>
      <c r="D295" s="67"/>
      <c r="E295" s="67"/>
      <c r="F295" s="67"/>
      <c r="G295" s="67"/>
      <c r="I295" s="67"/>
      <c r="J295" s="39"/>
      <c r="L295" s="39"/>
      <c r="O295" s="39"/>
    </row>
    <row r="296" spans="1:15" x14ac:dyDescent="0.2">
      <c r="A296" s="39"/>
      <c r="B296" s="67"/>
      <c r="C296" s="67"/>
      <c r="D296" s="67"/>
      <c r="E296" s="67"/>
      <c r="F296" s="67"/>
      <c r="G296" s="67"/>
      <c r="I296" s="67"/>
      <c r="J296" s="39"/>
      <c r="L296" s="39"/>
      <c r="O296" s="39"/>
    </row>
    <row r="297" spans="1:15" x14ac:dyDescent="0.2">
      <c r="A297" s="39"/>
      <c r="B297" s="67"/>
      <c r="C297" s="67"/>
      <c r="D297" s="67"/>
      <c r="E297" s="67"/>
      <c r="F297" s="67"/>
      <c r="G297" s="67"/>
      <c r="I297" s="67"/>
      <c r="J297" s="39"/>
      <c r="L297" s="39"/>
      <c r="O297" s="39"/>
    </row>
    <row r="298" spans="1:15" x14ac:dyDescent="0.2">
      <c r="A298" s="39"/>
      <c r="B298" s="67"/>
      <c r="C298" s="67"/>
      <c r="D298" s="67"/>
      <c r="E298" s="67"/>
      <c r="F298" s="67"/>
      <c r="G298" s="67"/>
      <c r="I298" s="67"/>
      <c r="J298" s="39"/>
      <c r="L298" s="39"/>
      <c r="O298" s="39"/>
    </row>
    <row r="299" spans="1:15" x14ac:dyDescent="0.2">
      <c r="A299" s="39"/>
      <c r="B299" s="67"/>
      <c r="C299" s="67"/>
      <c r="D299" s="67"/>
      <c r="E299" s="67"/>
      <c r="F299" s="67"/>
      <c r="G299" s="67"/>
      <c r="I299" s="67"/>
      <c r="J299" s="39"/>
      <c r="L299" s="39"/>
      <c r="O299" s="39"/>
    </row>
    <row r="300" spans="1:15" x14ac:dyDescent="0.2">
      <c r="A300" s="39"/>
      <c r="B300" s="67"/>
      <c r="C300" s="67"/>
      <c r="D300" s="67"/>
      <c r="E300" s="67"/>
      <c r="F300" s="67"/>
      <c r="G300" s="67"/>
      <c r="I300" s="67"/>
      <c r="J300" s="39"/>
      <c r="L300" s="39"/>
      <c r="O300" s="39"/>
    </row>
    <row r="301" spans="1:15" x14ac:dyDescent="0.2">
      <c r="A301" s="39"/>
      <c r="B301" s="67"/>
      <c r="C301" s="67"/>
      <c r="D301" s="67"/>
      <c r="E301" s="67"/>
      <c r="F301" s="67"/>
      <c r="G301" s="67"/>
      <c r="I301" s="67"/>
      <c r="J301" s="39"/>
      <c r="L301" s="39"/>
      <c r="O301" s="39"/>
    </row>
    <row r="302" spans="1:15" x14ac:dyDescent="0.2">
      <c r="A302" s="39"/>
      <c r="B302" s="67"/>
      <c r="C302" s="67"/>
      <c r="D302" s="67"/>
      <c r="E302" s="67"/>
      <c r="F302" s="67"/>
      <c r="G302" s="67"/>
      <c r="I302" s="67"/>
      <c r="J302" s="39"/>
      <c r="L302" s="39"/>
      <c r="O302" s="39"/>
    </row>
    <row r="303" spans="1:15" x14ac:dyDescent="0.2">
      <c r="A303" s="39"/>
      <c r="B303" s="67"/>
      <c r="C303" s="67"/>
      <c r="D303" s="67"/>
      <c r="E303" s="67"/>
      <c r="F303" s="67"/>
      <c r="G303" s="67"/>
      <c r="I303" s="67"/>
      <c r="J303" s="39"/>
      <c r="L303" s="39"/>
      <c r="O303" s="39"/>
    </row>
    <row r="304" spans="1:15" x14ac:dyDescent="0.2">
      <c r="A304" s="39"/>
      <c r="B304" s="67"/>
      <c r="C304" s="67"/>
      <c r="D304" s="67"/>
      <c r="E304" s="67"/>
      <c r="F304" s="67"/>
      <c r="G304" s="67"/>
      <c r="I304" s="67"/>
      <c r="J304" s="39"/>
      <c r="L304" s="39"/>
      <c r="O304" s="39"/>
    </row>
    <row r="305" spans="1:15" x14ac:dyDescent="0.2">
      <c r="A305" s="39"/>
      <c r="B305" s="67"/>
      <c r="C305" s="67"/>
      <c r="D305" s="67"/>
      <c r="E305" s="67"/>
      <c r="F305" s="67"/>
      <c r="G305" s="67"/>
      <c r="I305" s="67"/>
      <c r="J305" s="39"/>
      <c r="L305" s="39"/>
      <c r="O305" s="39"/>
    </row>
    <row r="306" spans="1:15" x14ac:dyDescent="0.2">
      <c r="A306" s="39"/>
      <c r="B306" s="67"/>
      <c r="C306" s="67"/>
      <c r="D306" s="67"/>
      <c r="E306" s="67"/>
      <c r="F306" s="67"/>
      <c r="G306" s="67"/>
      <c r="I306" s="67"/>
      <c r="J306" s="39"/>
      <c r="L306" s="39"/>
      <c r="O306" s="39"/>
    </row>
    <row r="307" spans="1:15" x14ac:dyDescent="0.2">
      <c r="A307" s="39"/>
      <c r="B307" s="67"/>
      <c r="C307" s="67"/>
      <c r="D307" s="67"/>
      <c r="E307" s="67"/>
      <c r="F307" s="67"/>
      <c r="G307" s="67"/>
      <c r="I307" s="67"/>
      <c r="J307" s="39"/>
      <c r="L307" s="39"/>
      <c r="O307" s="39"/>
    </row>
    <row r="308" spans="1:15" x14ac:dyDescent="0.2">
      <c r="A308" s="39"/>
      <c r="B308" s="67"/>
      <c r="C308" s="67"/>
      <c r="D308" s="67"/>
      <c r="E308" s="67"/>
      <c r="F308" s="67"/>
      <c r="G308" s="67"/>
      <c r="I308" s="67"/>
      <c r="J308" s="39"/>
      <c r="L308" s="39"/>
      <c r="O308" s="39"/>
    </row>
    <row r="309" spans="1:15" x14ac:dyDescent="0.2">
      <c r="A309" s="39"/>
      <c r="B309" s="67"/>
      <c r="C309" s="67"/>
      <c r="D309" s="67"/>
      <c r="E309" s="67"/>
      <c r="F309" s="67"/>
      <c r="G309" s="67"/>
      <c r="I309" s="67"/>
      <c r="J309" s="39"/>
      <c r="L309" s="39"/>
      <c r="O309" s="39"/>
    </row>
    <row r="310" spans="1:15" x14ac:dyDescent="0.2">
      <c r="A310" s="39"/>
      <c r="B310" s="67"/>
      <c r="C310" s="67"/>
      <c r="D310" s="67"/>
      <c r="E310" s="67"/>
      <c r="F310" s="67"/>
      <c r="G310" s="67"/>
      <c r="I310" s="67"/>
      <c r="J310" s="39"/>
      <c r="L310" s="39"/>
      <c r="O310" s="39"/>
    </row>
    <row r="311" spans="1:15" x14ac:dyDescent="0.2">
      <c r="A311" s="39"/>
      <c r="B311" s="67"/>
      <c r="C311" s="67"/>
      <c r="D311" s="67"/>
      <c r="E311" s="67"/>
      <c r="F311" s="67"/>
      <c r="G311" s="67"/>
      <c r="I311" s="67"/>
      <c r="J311" s="39"/>
      <c r="L311" s="39"/>
      <c r="O311" s="39"/>
    </row>
    <row r="312" spans="1:15" x14ac:dyDescent="0.2">
      <c r="A312" s="39"/>
      <c r="B312" s="67"/>
      <c r="C312" s="67"/>
      <c r="D312" s="67"/>
      <c r="E312" s="67"/>
      <c r="F312" s="67"/>
      <c r="G312" s="67"/>
      <c r="I312" s="67"/>
      <c r="J312" s="39"/>
      <c r="L312" s="39"/>
      <c r="O312" s="39"/>
    </row>
    <row r="313" spans="1:15" x14ac:dyDescent="0.2">
      <c r="A313" s="39"/>
      <c r="B313" s="67"/>
      <c r="C313" s="67"/>
      <c r="D313" s="67"/>
      <c r="E313" s="67"/>
      <c r="F313" s="67"/>
      <c r="G313" s="67"/>
      <c r="I313" s="67"/>
      <c r="J313" s="39"/>
      <c r="L313" s="39"/>
      <c r="O313" s="39"/>
    </row>
    <row r="314" spans="1:15" x14ac:dyDescent="0.2">
      <c r="A314" s="39"/>
      <c r="B314" s="67"/>
      <c r="C314" s="67"/>
      <c r="D314" s="67"/>
      <c r="E314" s="67"/>
      <c r="F314" s="67"/>
      <c r="G314" s="67"/>
      <c r="I314" s="67"/>
      <c r="J314" s="39"/>
      <c r="L314" s="39"/>
      <c r="O314" s="39"/>
    </row>
    <row r="315" spans="1:15" x14ac:dyDescent="0.2">
      <c r="A315" s="39"/>
      <c r="B315" s="67"/>
      <c r="C315" s="67"/>
      <c r="D315" s="67"/>
      <c r="E315" s="67"/>
      <c r="F315" s="67"/>
      <c r="G315" s="67"/>
      <c r="I315" s="67"/>
      <c r="J315" s="39"/>
      <c r="L315" s="39"/>
      <c r="O315" s="39"/>
    </row>
    <row r="316" spans="1:15" x14ac:dyDescent="0.2">
      <c r="A316" s="39"/>
      <c r="B316" s="67"/>
      <c r="C316" s="67"/>
      <c r="D316" s="67"/>
      <c r="E316" s="67"/>
      <c r="F316" s="67"/>
      <c r="G316" s="67"/>
      <c r="I316" s="67"/>
      <c r="J316" s="39"/>
      <c r="L316" s="39"/>
      <c r="O316" s="39"/>
    </row>
    <row r="317" spans="1:15" x14ac:dyDescent="0.2">
      <c r="A317" s="39"/>
      <c r="B317" s="67"/>
      <c r="C317" s="67"/>
      <c r="D317" s="67"/>
      <c r="E317" s="67"/>
      <c r="F317" s="67"/>
      <c r="G317" s="67"/>
      <c r="I317" s="67"/>
      <c r="J317" s="39"/>
      <c r="L317" s="39"/>
      <c r="O317" s="39"/>
    </row>
    <row r="318" spans="1:15" x14ac:dyDescent="0.2">
      <c r="A318" s="39"/>
      <c r="B318" s="67"/>
      <c r="C318" s="67"/>
      <c r="D318" s="67"/>
      <c r="E318" s="67"/>
      <c r="F318" s="67"/>
      <c r="G318" s="67"/>
      <c r="I318" s="67"/>
      <c r="J318" s="39"/>
      <c r="L318" s="39"/>
      <c r="O318" s="39"/>
    </row>
    <row r="319" spans="1:15" x14ac:dyDescent="0.2">
      <c r="A319" s="39"/>
      <c r="B319" s="67"/>
      <c r="C319" s="67"/>
      <c r="D319" s="67"/>
      <c r="E319" s="67"/>
      <c r="F319" s="67"/>
      <c r="G319" s="67"/>
      <c r="I319" s="67"/>
      <c r="J319" s="39"/>
      <c r="L319" s="39"/>
      <c r="O319" s="39"/>
    </row>
    <row r="320" spans="1:15" x14ac:dyDescent="0.2">
      <c r="A320" s="39"/>
      <c r="B320" s="67"/>
      <c r="C320" s="67"/>
      <c r="D320" s="67"/>
      <c r="E320" s="67"/>
      <c r="F320" s="67"/>
      <c r="G320" s="67"/>
      <c r="I320" s="67"/>
      <c r="J320" s="39"/>
      <c r="L320" s="39"/>
      <c r="O320" s="39"/>
    </row>
    <row r="321" spans="1:15" x14ac:dyDescent="0.2">
      <c r="A321" s="39"/>
      <c r="B321" s="67"/>
      <c r="C321" s="67"/>
      <c r="D321" s="67"/>
      <c r="E321" s="67"/>
      <c r="F321" s="67"/>
      <c r="G321" s="67"/>
      <c r="I321" s="67"/>
      <c r="J321" s="39"/>
      <c r="L321" s="39"/>
      <c r="O321" s="39"/>
    </row>
    <row r="322" spans="1:15" x14ac:dyDescent="0.2">
      <c r="A322" s="39"/>
      <c r="B322" s="67"/>
      <c r="C322" s="67"/>
      <c r="D322" s="67"/>
      <c r="E322" s="67"/>
      <c r="F322" s="67"/>
      <c r="G322" s="67"/>
      <c r="I322" s="67"/>
      <c r="J322" s="39"/>
      <c r="L322" s="39"/>
      <c r="O322" s="39"/>
    </row>
    <row r="323" spans="1:15" x14ac:dyDescent="0.2">
      <c r="A323" s="39"/>
      <c r="B323" s="67"/>
      <c r="C323" s="67"/>
      <c r="D323" s="67"/>
      <c r="E323" s="67"/>
      <c r="F323" s="67"/>
      <c r="G323" s="67"/>
      <c r="I323" s="67"/>
      <c r="J323" s="39"/>
      <c r="L323" s="39"/>
      <c r="O323" s="39"/>
    </row>
    <row r="324" spans="1:15" x14ac:dyDescent="0.2">
      <c r="A324" s="39"/>
      <c r="B324" s="67"/>
      <c r="C324" s="67"/>
      <c r="D324" s="67"/>
      <c r="E324" s="67"/>
      <c r="F324" s="67"/>
      <c r="G324" s="67"/>
      <c r="I324" s="67"/>
      <c r="J324" s="39"/>
      <c r="L324" s="39"/>
      <c r="O324" s="39"/>
    </row>
    <row r="325" spans="1:15" x14ac:dyDescent="0.2">
      <c r="A325" s="39"/>
      <c r="B325" s="67"/>
      <c r="C325" s="67"/>
      <c r="D325" s="67"/>
      <c r="E325" s="67"/>
      <c r="F325" s="67"/>
      <c r="G325" s="67"/>
      <c r="I325" s="67"/>
      <c r="J325" s="39"/>
      <c r="L325" s="39"/>
      <c r="O325" s="39"/>
    </row>
    <row r="326" spans="1:15" x14ac:dyDescent="0.2">
      <c r="A326" s="39"/>
      <c r="B326" s="67"/>
      <c r="C326" s="67"/>
      <c r="D326" s="67"/>
      <c r="E326" s="67"/>
      <c r="F326" s="67"/>
      <c r="G326" s="67"/>
      <c r="I326" s="67"/>
      <c r="J326" s="39"/>
      <c r="L326" s="39"/>
      <c r="O326" s="39"/>
    </row>
    <row r="327" spans="1:15" x14ac:dyDescent="0.2">
      <c r="A327" s="39"/>
      <c r="B327" s="67"/>
      <c r="C327" s="67"/>
      <c r="D327" s="67"/>
      <c r="E327" s="67"/>
      <c r="F327" s="67"/>
      <c r="G327" s="67"/>
      <c r="I327" s="67"/>
      <c r="J327" s="39"/>
      <c r="L327" s="39"/>
      <c r="O327" s="39"/>
    </row>
    <row r="328" spans="1:15" x14ac:dyDescent="0.2">
      <c r="A328" s="39"/>
      <c r="B328" s="67"/>
      <c r="C328" s="67"/>
      <c r="D328" s="67"/>
      <c r="E328" s="67"/>
      <c r="F328" s="67"/>
      <c r="G328" s="67"/>
      <c r="I328" s="67"/>
      <c r="J328" s="39"/>
      <c r="L328" s="39"/>
      <c r="O328" s="39"/>
    </row>
    <row r="329" spans="1:15" x14ac:dyDescent="0.2">
      <c r="A329" s="39"/>
      <c r="B329" s="67"/>
      <c r="C329" s="67"/>
      <c r="D329" s="67"/>
      <c r="E329" s="67"/>
      <c r="F329" s="67"/>
      <c r="G329" s="67"/>
      <c r="I329" s="67"/>
      <c r="J329" s="39"/>
      <c r="L329" s="39"/>
      <c r="O329" s="39"/>
    </row>
    <row r="330" spans="1:15" x14ac:dyDescent="0.2">
      <c r="A330" s="39"/>
      <c r="B330" s="67"/>
      <c r="C330" s="67"/>
      <c r="D330" s="67"/>
      <c r="E330" s="67"/>
      <c r="F330" s="67"/>
      <c r="G330" s="67"/>
      <c r="I330" s="67"/>
      <c r="J330" s="39"/>
      <c r="L330" s="39"/>
      <c r="O330" s="39"/>
    </row>
    <row r="331" spans="1:15" x14ac:dyDescent="0.2">
      <c r="A331" s="39"/>
      <c r="B331" s="67"/>
      <c r="C331" s="67"/>
      <c r="D331" s="67"/>
      <c r="E331" s="67"/>
      <c r="F331" s="67"/>
      <c r="G331" s="67"/>
      <c r="I331" s="67"/>
      <c r="J331" s="39"/>
      <c r="L331" s="39"/>
      <c r="O331" s="39"/>
    </row>
    <row r="332" spans="1:15" x14ac:dyDescent="0.2">
      <c r="A332" s="39"/>
      <c r="B332" s="67"/>
      <c r="C332" s="67"/>
      <c r="D332" s="67"/>
      <c r="E332" s="67"/>
      <c r="F332" s="67"/>
      <c r="G332" s="67"/>
      <c r="I332" s="67"/>
      <c r="J332" s="39"/>
      <c r="L332" s="39"/>
      <c r="O332" s="39"/>
    </row>
    <row r="333" spans="1:15" x14ac:dyDescent="0.2">
      <c r="A333" s="39"/>
      <c r="B333" s="67"/>
      <c r="C333" s="67"/>
      <c r="D333" s="67"/>
      <c r="E333" s="67"/>
      <c r="F333" s="67"/>
      <c r="G333" s="67"/>
      <c r="I333" s="67"/>
      <c r="J333" s="39"/>
      <c r="L333" s="39"/>
      <c r="O333" s="39"/>
    </row>
    <row r="334" spans="1:15" x14ac:dyDescent="0.2">
      <c r="A334" s="39"/>
      <c r="B334" s="67"/>
      <c r="C334" s="67"/>
      <c r="D334" s="67"/>
      <c r="E334" s="67"/>
      <c r="F334" s="67"/>
      <c r="G334" s="67"/>
      <c r="I334" s="67"/>
      <c r="J334" s="39"/>
      <c r="L334" s="39"/>
      <c r="O334" s="39"/>
    </row>
    <row r="335" spans="1:15" x14ac:dyDescent="0.2">
      <c r="A335" s="39"/>
      <c r="B335" s="67"/>
      <c r="C335" s="67"/>
      <c r="D335" s="67"/>
      <c r="E335" s="67"/>
      <c r="F335" s="67"/>
      <c r="G335" s="67"/>
      <c r="I335" s="67"/>
      <c r="J335" s="39"/>
      <c r="L335" s="39"/>
      <c r="O335" s="39"/>
    </row>
    <row r="336" spans="1:15" x14ac:dyDescent="0.2">
      <c r="A336" s="39"/>
      <c r="B336" s="67"/>
      <c r="C336" s="67"/>
      <c r="D336" s="67"/>
      <c r="E336" s="67"/>
      <c r="F336" s="67"/>
      <c r="G336" s="67"/>
      <c r="I336" s="67"/>
      <c r="J336" s="39"/>
      <c r="L336" s="39"/>
      <c r="O336" s="39"/>
    </row>
    <row r="337" spans="1:15" x14ac:dyDescent="0.2">
      <c r="A337" s="39"/>
      <c r="B337" s="67"/>
      <c r="C337" s="67"/>
      <c r="D337" s="67"/>
      <c r="E337" s="67"/>
      <c r="F337" s="67"/>
      <c r="G337" s="67"/>
      <c r="I337" s="67"/>
      <c r="J337" s="39"/>
      <c r="L337" s="39"/>
      <c r="O337" s="39"/>
    </row>
    <row r="338" spans="1:15" x14ac:dyDescent="0.2">
      <c r="A338" s="39"/>
      <c r="B338" s="67"/>
      <c r="C338" s="67"/>
      <c r="D338" s="67"/>
      <c r="E338" s="67"/>
      <c r="F338" s="67"/>
      <c r="G338" s="67"/>
      <c r="I338" s="67"/>
      <c r="J338" s="39"/>
      <c r="L338" s="39"/>
      <c r="O338" s="39"/>
    </row>
    <row r="339" spans="1:15" x14ac:dyDescent="0.2">
      <c r="A339" s="39"/>
      <c r="B339" s="67"/>
      <c r="C339" s="67"/>
      <c r="D339" s="67"/>
      <c r="E339" s="67"/>
      <c r="F339" s="67"/>
      <c r="G339" s="67"/>
      <c r="I339" s="67"/>
      <c r="J339" s="39"/>
      <c r="L339" s="39"/>
      <c r="O339" s="39"/>
    </row>
    <row r="340" spans="1:15" x14ac:dyDescent="0.2">
      <c r="A340" s="39"/>
      <c r="B340" s="67"/>
      <c r="C340" s="67"/>
      <c r="D340" s="67"/>
      <c r="E340" s="67"/>
      <c r="F340" s="67"/>
      <c r="G340" s="67"/>
      <c r="I340" s="67"/>
      <c r="J340" s="39"/>
      <c r="L340" s="39"/>
      <c r="O340" s="39"/>
    </row>
    <row r="341" spans="1:15" x14ac:dyDescent="0.2">
      <c r="A341" s="39"/>
      <c r="B341" s="67"/>
      <c r="C341" s="67"/>
      <c r="D341" s="67"/>
      <c r="E341" s="67"/>
      <c r="F341" s="67"/>
      <c r="G341" s="67"/>
      <c r="I341" s="67"/>
      <c r="J341" s="39"/>
      <c r="L341" s="39"/>
      <c r="O341" s="39"/>
    </row>
    <row r="342" spans="1:15" x14ac:dyDescent="0.2">
      <c r="A342" s="39"/>
      <c r="B342" s="67"/>
      <c r="C342" s="67"/>
      <c r="D342" s="67"/>
      <c r="E342" s="67"/>
      <c r="F342" s="67"/>
      <c r="G342" s="67"/>
      <c r="I342" s="67"/>
      <c r="J342" s="39"/>
      <c r="L342" s="39"/>
      <c r="O342" s="39"/>
    </row>
    <row r="343" spans="1:15" x14ac:dyDescent="0.2">
      <c r="A343" s="39"/>
      <c r="B343" s="67"/>
      <c r="C343" s="67"/>
      <c r="D343" s="67"/>
      <c r="E343" s="67"/>
      <c r="F343" s="67"/>
      <c r="G343" s="67"/>
      <c r="I343" s="67"/>
      <c r="J343" s="39"/>
      <c r="L343" s="39"/>
      <c r="O343" s="39"/>
    </row>
    <row r="344" spans="1:15" x14ac:dyDescent="0.2">
      <c r="A344" s="39"/>
      <c r="B344" s="67"/>
      <c r="C344" s="67"/>
      <c r="D344" s="67"/>
      <c r="E344" s="67"/>
      <c r="F344" s="67"/>
      <c r="G344" s="67"/>
      <c r="I344" s="67"/>
      <c r="J344" s="39"/>
      <c r="L344" s="39"/>
      <c r="O344" s="39"/>
    </row>
    <row r="345" spans="1:15" x14ac:dyDescent="0.2">
      <c r="A345" s="39"/>
      <c r="B345" s="67"/>
      <c r="C345" s="67"/>
      <c r="D345" s="67"/>
      <c r="E345" s="67"/>
      <c r="F345" s="67"/>
      <c r="G345" s="67"/>
      <c r="I345" s="67"/>
      <c r="J345" s="39"/>
      <c r="L345" s="39"/>
      <c r="O345" s="39"/>
    </row>
    <row r="346" spans="1:15" x14ac:dyDescent="0.2">
      <c r="A346" s="39"/>
      <c r="B346" s="67"/>
      <c r="C346" s="67"/>
      <c r="D346" s="67"/>
      <c r="E346" s="67"/>
      <c r="F346" s="67"/>
      <c r="G346" s="67"/>
      <c r="I346" s="67"/>
      <c r="J346" s="39"/>
      <c r="L346" s="39"/>
      <c r="O346" s="39"/>
    </row>
    <row r="347" spans="1:15" x14ac:dyDescent="0.2">
      <c r="A347" s="39"/>
      <c r="B347" s="67"/>
      <c r="C347" s="67"/>
      <c r="D347" s="67"/>
      <c r="E347" s="67"/>
      <c r="F347" s="67"/>
      <c r="G347" s="67"/>
      <c r="I347" s="67"/>
      <c r="J347" s="39"/>
      <c r="L347" s="39"/>
      <c r="O347" s="39"/>
    </row>
    <row r="348" spans="1:15" x14ac:dyDescent="0.2">
      <c r="A348" s="39"/>
      <c r="B348" s="67"/>
      <c r="C348" s="67"/>
      <c r="D348" s="67"/>
      <c r="E348" s="67"/>
      <c r="F348" s="67"/>
      <c r="G348" s="67"/>
      <c r="I348" s="67"/>
      <c r="J348" s="39"/>
      <c r="L348" s="39"/>
      <c r="O348" s="39"/>
    </row>
    <row r="349" spans="1:15" x14ac:dyDescent="0.2">
      <c r="A349" s="39"/>
      <c r="B349" s="67"/>
      <c r="C349" s="67"/>
      <c r="D349" s="67"/>
      <c r="E349" s="67"/>
      <c r="F349" s="67"/>
      <c r="G349" s="67"/>
      <c r="I349" s="67"/>
      <c r="J349" s="39"/>
      <c r="L349" s="39"/>
      <c r="O349" s="39"/>
    </row>
    <row r="350" spans="1:15" x14ac:dyDescent="0.2">
      <c r="A350" s="39"/>
      <c r="B350" s="67"/>
      <c r="C350" s="67"/>
      <c r="D350" s="67"/>
      <c r="E350" s="67"/>
      <c r="F350" s="67"/>
      <c r="G350" s="67"/>
      <c r="I350" s="67"/>
      <c r="J350" s="39"/>
      <c r="L350" s="39"/>
      <c r="O350" s="39"/>
    </row>
    <row r="351" spans="1:15" x14ac:dyDescent="0.2">
      <c r="A351" s="39"/>
      <c r="B351" s="67"/>
      <c r="C351" s="67"/>
      <c r="D351" s="67"/>
      <c r="E351" s="67"/>
      <c r="F351" s="67"/>
      <c r="G351" s="67"/>
      <c r="I351" s="67"/>
      <c r="J351" s="39"/>
      <c r="L351" s="39"/>
      <c r="O351" s="39"/>
    </row>
    <row r="352" spans="1:15" x14ac:dyDescent="0.2">
      <c r="A352" s="39"/>
      <c r="B352" s="67"/>
      <c r="C352" s="67"/>
      <c r="D352" s="67"/>
      <c r="E352" s="67"/>
      <c r="F352" s="67"/>
      <c r="G352" s="67"/>
      <c r="I352" s="67"/>
      <c r="J352" s="39"/>
      <c r="L352" s="39"/>
      <c r="O352" s="39"/>
    </row>
    <row r="353" spans="1:15" x14ac:dyDescent="0.2">
      <c r="A353" s="39"/>
      <c r="B353" s="67"/>
      <c r="C353" s="67"/>
      <c r="D353" s="67"/>
      <c r="E353" s="67"/>
      <c r="F353" s="67"/>
      <c r="G353" s="67"/>
      <c r="I353" s="67"/>
      <c r="J353" s="39"/>
      <c r="L353" s="39"/>
      <c r="O353" s="39"/>
    </row>
    <row r="354" spans="1:15" x14ac:dyDescent="0.2">
      <c r="A354" s="39"/>
      <c r="B354" s="67"/>
      <c r="C354" s="67"/>
      <c r="D354" s="67"/>
      <c r="E354" s="67"/>
      <c r="F354" s="67"/>
      <c r="G354" s="67"/>
      <c r="I354" s="67"/>
      <c r="J354" s="39"/>
      <c r="L354" s="39"/>
      <c r="O354" s="39"/>
    </row>
    <row r="355" spans="1:15" x14ac:dyDescent="0.2">
      <c r="A355" s="39"/>
      <c r="B355" s="67"/>
      <c r="C355" s="67"/>
      <c r="D355" s="67"/>
      <c r="E355" s="67"/>
      <c r="F355" s="67"/>
      <c r="G355" s="67"/>
      <c r="I355" s="67"/>
      <c r="J355" s="39"/>
      <c r="L355" s="39"/>
      <c r="O355" s="39"/>
    </row>
    <row r="356" spans="1:15" x14ac:dyDescent="0.2">
      <c r="A356" s="39"/>
      <c r="B356" s="67"/>
      <c r="C356" s="67"/>
      <c r="D356" s="67"/>
      <c r="E356" s="67"/>
      <c r="F356" s="67"/>
      <c r="G356" s="67"/>
      <c r="I356" s="67"/>
      <c r="J356" s="39"/>
      <c r="L356" s="39"/>
      <c r="O356" s="39"/>
    </row>
    <row r="357" spans="1:15" x14ac:dyDescent="0.2">
      <c r="A357" s="39"/>
      <c r="B357" s="67"/>
      <c r="C357" s="67"/>
      <c r="D357" s="67"/>
      <c r="E357" s="67"/>
      <c r="F357" s="67"/>
      <c r="G357" s="67"/>
      <c r="I357" s="67"/>
      <c r="J357" s="39"/>
      <c r="L357" s="39"/>
      <c r="O357" s="39"/>
    </row>
    <row r="358" spans="1:15" x14ac:dyDescent="0.2">
      <c r="A358" s="39"/>
      <c r="B358" s="67"/>
      <c r="C358" s="67"/>
      <c r="D358" s="67"/>
      <c r="E358" s="67"/>
      <c r="F358" s="67"/>
      <c r="G358" s="67"/>
      <c r="I358" s="67"/>
      <c r="J358" s="39"/>
      <c r="L358" s="39"/>
      <c r="O358" s="39"/>
    </row>
    <row r="359" spans="1:15" x14ac:dyDescent="0.2">
      <c r="A359" s="39"/>
      <c r="B359" s="67"/>
      <c r="C359" s="67"/>
      <c r="D359" s="67"/>
      <c r="E359" s="67"/>
      <c r="F359" s="67"/>
      <c r="G359" s="67"/>
      <c r="I359" s="67"/>
      <c r="J359" s="39"/>
      <c r="L359" s="39"/>
      <c r="O359" s="39"/>
    </row>
    <row r="360" spans="1:15" x14ac:dyDescent="0.2">
      <c r="A360" s="39"/>
      <c r="B360" s="67"/>
      <c r="C360" s="67"/>
      <c r="D360" s="67"/>
      <c r="E360" s="67"/>
      <c r="F360" s="67"/>
      <c r="G360" s="67"/>
      <c r="I360" s="67"/>
      <c r="J360" s="39"/>
      <c r="L360" s="39"/>
      <c r="O360" s="39"/>
    </row>
    <row r="361" spans="1:15" x14ac:dyDescent="0.2">
      <c r="A361" s="39"/>
      <c r="B361" s="67"/>
      <c r="C361" s="67"/>
      <c r="D361" s="67"/>
      <c r="E361" s="67"/>
      <c r="F361" s="67"/>
      <c r="G361" s="67"/>
      <c r="I361" s="67"/>
      <c r="J361" s="39"/>
      <c r="L361" s="39"/>
      <c r="O361" s="39"/>
    </row>
    <row r="362" spans="1:15" x14ac:dyDescent="0.2">
      <c r="A362" s="39"/>
      <c r="B362" s="67"/>
      <c r="C362" s="67"/>
      <c r="D362" s="67"/>
      <c r="E362" s="67"/>
      <c r="F362" s="67"/>
      <c r="G362" s="67"/>
      <c r="I362" s="67"/>
      <c r="J362" s="39"/>
      <c r="L362" s="39"/>
      <c r="O362" s="39"/>
    </row>
    <row r="363" spans="1:15" x14ac:dyDescent="0.2">
      <c r="A363" s="39"/>
      <c r="B363" s="67"/>
      <c r="C363" s="67"/>
      <c r="D363" s="67"/>
      <c r="E363" s="67"/>
      <c r="F363" s="67"/>
      <c r="G363" s="67"/>
      <c r="I363" s="67"/>
      <c r="J363" s="39"/>
      <c r="L363" s="39"/>
      <c r="O363" s="39"/>
    </row>
    <row r="364" spans="1:15" x14ac:dyDescent="0.2">
      <c r="A364" s="39"/>
      <c r="B364" s="67"/>
      <c r="C364" s="67"/>
      <c r="D364" s="67"/>
      <c r="E364" s="67"/>
      <c r="F364" s="67"/>
      <c r="G364" s="67"/>
      <c r="I364" s="67"/>
      <c r="J364" s="39"/>
      <c r="L364" s="39"/>
      <c r="O364" s="39"/>
    </row>
    <row r="365" spans="1:15" x14ac:dyDescent="0.2">
      <c r="A365" s="39"/>
      <c r="B365" s="67"/>
      <c r="C365" s="67"/>
      <c r="D365" s="67"/>
      <c r="E365" s="67"/>
      <c r="F365" s="67"/>
      <c r="G365" s="67"/>
      <c r="I365" s="67"/>
      <c r="J365" s="39"/>
      <c r="L365" s="39"/>
      <c r="O365" s="39"/>
    </row>
    <row r="366" spans="1:15" x14ac:dyDescent="0.2">
      <c r="A366" s="39"/>
      <c r="B366" s="67"/>
      <c r="C366" s="67"/>
      <c r="D366" s="67"/>
      <c r="E366" s="67"/>
      <c r="F366" s="67"/>
      <c r="G366" s="67"/>
      <c r="I366" s="67"/>
      <c r="J366" s="39"/>
      <c r="L366" s="39"/>
      <c r="O366" s="39"/>
    </row>
    <row r="367" spans="1:15" x14ac:dyDescent="0.2">
      <c r="A367" s="39"/>
      <c r="B367" s="67"/>
      <c r="C367" s="67"/>
      <c r="D367" s="67"/>
      <c r="E367" s="67"/>
      <c r="F367" s="67"/>
      <c r="G367" s="67"/>
      <c r="I367" s="67"/>
      <c r="J367" s="39"/>
      <c r="L367" s="39"/>
      <c r="O367" s="39"/>
    </row>
    <row r="368" spans="1:15" x14ac:dyDescent="0.2">
      <c r="A368" s="39"/>
      <c r="B368" s="67"/>
      <c r="C368" s="67"/>
      <c r="D368" s="67"/>
      <c r="E368" s="67"/>
      <c r="F368" s="67"/>
      <c r="G368" s="67"/>
      <c r="I368" s="67"/>
      <c r="J368" s="39"/>
      <c r="L368" s="39"/>
      <c r="O368" s="39"/>
    </row>
    <row r="369" spans="1:15" x14ac:dyDescent="0.2">
      <c r="A369" s="39"/>
      <c r="B369" s="67"/>
      <c r="C369" s="67"/>
      <c r="D369" s="67"/>
      <c r="E369" s="67"/>
      <c r="F369" s="67"/>
      <c r="G369" s="67"/>
      <c r="I369" s="67"/>
      <c r="J369" s="39"/>
      <c r="L369" s="39"/>
      <c r="O369" s="39"/>
    </row>
    <row r="370" spans="1:15" x14ac:dyDescent="0.2">
      <c r="A370" s="39"/>
      <c r="B370" s="67"/>
      <c r="C370" s="67"/>
      <c r="D370" s="67"/>
      <c r="E370" s="67"/>
      <c r="F370" s="67"/>
      <c r="G370" s="67"/>
      <c r="I370" s="67"/>
      <c r="J370" s="39"/>
      <c r="L370" s="39"/>
      <c r="O370" s="39"/>
    </row>
    <row r="371" spans="1:15" x14ac:dyDescent="0.2">
      <c r="A371" s="39"/>
      <c r="B371" s="67"/>
      <c r="C371" s="67"/>
      <c r="D371" s="67"/>
      <c r="E371" s="67"/>
      <c r="F371" s="67"/>
      <c r="G371" s="67"/>
      <c r="I371" s="67"/>
      <c r="J371" s="39"/>
      <c r="L371" s="39"/>
      <c r="O371" s="39"/>
    </row>
    <row r="372" spans="1:15" x14ac:dyDescent="0.2">
      <c r="A372" s="39"/>
      <c r="B372" s="67"/>
      <c r="C372" s="67"/>
      <c r="D372" s="67"/>
      <c r="E372" s="67"/>
      <c r="F372" s="67"/>
      <c r="G372" s="67"/>
      <c r="I372" s="67"/>
      <c r="J372" s="39"/>
      <c r="L372" s="39"/>
      <c r="O372" s="39"/>
    </row>
    <row r="373" spans="1:15" x14ac:dyDescent="0.2">
      <c r="A373" s="39"/>
      <c r="B373" s="67"/>
      <c r="C373" s="67"/>
      <c r="D373" s="67"/>
      <c r="E373" s="67"/>
      <c r="F373" s="67"/>
      <c r="G373" s="67"/>
      <c r="I373" s="67"/>
      <c r="J373" s="39"/>
      <c r="L373" s="39"/>
      <c r="O373" s="39"/>
    </row>
    <row r="374" spans="1:15" x14ac:dyDescent="0.2">
      <c r="A374" s="39"/>
      <c r="B374" s="67"/>
      <c r="C374" s="67"/>
      <c r="D374" s="67"/>
      <c r="E374" s="67"/>
      <c r="F374" s="67"/>
      <c r="G374" s="67"/>
      <c r="I374" s="67"/>
      <c r="J374" s="39"/>
      <c r="L374" s="39"/>
      <c r="O374" s="39"/>
    </row>
    <row r="375" spans="1:15" x14ac:dyDescent="0.2">
      <c r="A375" s="39"/>
      <c r="B375" s="67"/>
      <c r="C375" s="67"/>
      <c r="D375" s="67"/>
      <c r="E375" s="67"/>
      <c r="F375" s="67"/>
      <c r="G375" s="67"/>
      <c r="I375" s="67"/>
      <c r="J375" s="39"/>
      <c r="L375" s="39"/>
      <c r="O375" s="39"/>
    </row>
    <row r="376" spans="1:15" x14ac:dyDescent="0.2">
      <c r="A376" s="39"/>
      <c r="B376" s="67"/>
      <c r="C376" s="67"/>
      <c r="D376" s="67"/>
      <c r="E376" s="67"/>
      <c r="F376" s="67"/>
      <c r="G376" s="67"/>
      <c r="I376" s="67"/>
      <c r="J376" s="39"/>
      <c r="L376" s="39"/>
      <c r="O376" s="39"/>
    </row>
    <row r="377" spans="1:15" x14ac:dyDescent="0.2">
      <c r="A377" s="39"/>
      <c r="B377" s="67"/>
      <c r="C377" s="67"/>
      <c r="D377" s="67"/>
      <c r="E377" s="67"/>
      <c r="F377" s="67"/>
      <c r="G377" s="67"/>
      <c r="I377" s="67"/>
      <c r="J377" s="39"/>
      <c r="L377" s="39"/>
      <c r="O377" s="39"/>
    </row>
    <row r="378" spans="1:15" x14ac:dyDescent="0.2">
      <c r="A378" s="39"/>
      <c r="B378" s="67"/>
      <c r="C378" s="67"/>
      <c r="D378" s="67"/>
      <c r="E378" s="67"/>
      <c r="F378" s="67"/>
      <c r="G378" s="67"/>
      <c r="I378" s="67"/>
      <c r="J378" s="39"/>
      <c r="L378" s="39"/>
      <c r="O378" s="39"/>
    </row>
    <row r="379" spans="1:15" x14ac:dyDescent="0.2">
      <c r="A379" s="39"/>
      <c r="B379" s="67"/>
      <c r="C379" s="67"/>
      <c r="D379" s="67"/>
      <c r="E379" s="67"/>
      <c r="F379" s="67"/>
      <c r="G379" s="67"/>
      <c r="I379" s="67"/>
      <c r="J379" s="39"/>
      <c r="L379" s="39"/>
      <c r="O379" s="39"/>
    </row>
    <row r="380" spans="1:15" x14ac:dyDescent="0.2">
      <c r="A380" s="39"/>
      <c r="B380" s="67"/>
      <c r="C380" s="67"/>
      <c r="D380" s="67"/>
      <c r="E380" s="67"/>
      <c r="F380" s="67"/>
      <c r="G380" s="67"/>
      <c r="I380" s="67"/>
      <c r="J380" s="39"/>
      <c r="L380" s="39"/>
      <c r="O380" s="39"/>
    </row>
    <row r="381" spans="1:15" x14ac:dyDescent="0.2">
      <c r="A381" s="39"/>
      <c r="B381" s="67"/>
      <c r="C381" s="67"/>
      <c r="D381" s="67"/>
      <c r="E381" s="67"/>
      <c r="F381" s="67"/>
      <c r="G381" s="67"/>
      <c r="I381" s="67"/>
      <c r="J381" s="39"/>
      <c r="L381" s="39"/>
      <c r="O381" s="39"/>
    </row>
    <row r="382" spans="1:15" x14ac:dyDescent="0.2">
      <c r="A382" s="39"/>
      <c r="B382" s="67"/>
      <c r="C382" s="67"/>
      <c r="D382" s="67"/>
      <c r="E382" s="67"/>
      <c r="F382" s="67"/>
      <c r="G382" s="67"/>
      <c r="I382" s="67"/>
      <c r="J382" s="39"/>
      <c r="L382" s="39"/>
      <c r="O382" s="39"/>
    </row>
    <row r="383" spans="1:15" x14ac:dyDescent="0.2">
      <c r="A383" s="39"/>
      <c r="B383" s="67"/>
      <c r="C383" s="67"/>
      <c r="D383" s="67"/>
      <c r="E383" s="67"/>
      <c r="F383" s="67"/>
      <c r="G383" s="67"/>
      <c r="I383" s="67"/>
      <c r="J383" s="39"/>
      <c r="L383" s="39"/>
      <c r="O383" s="39"/>
    </row>
    <row r="384" spans="1:15" x14ac:dyDescent="0.2">
      <c r="A384" s="39"/>
      <c r="B384" s="67"/>
      <c r="C384" s="67"/>
      <c r="D384" s="67"/>
      <c r="E384" s="67"/>
      <c r="F384" s="67"/>
      <c r="G384" s="67"/>
      <c r="I384" s="67"/>
      <c r="J384" s="39"/>
      <c r="L384" s="39"/>
      <c r="O384" s="39"/>
    </row>
    <row r="385" spans="1:15" x14ac:dyDescent="0.2">
      <c r="A385" s="39"/>
      <c r="B385" s="67"/>
      <c r="C385" s="67"/>
      <c r="D385" s="67"/>
      <c r="E385" s="67"/>
      <c r="F385" s="67"/>
      <c r="G385" s="67"/>
      <c r="I385" s="67"/>
      <c r="J385" s="39"/>
      <c r="L385" s="39"/>
      <c r="O385" s="39"/>
    </row>
    <row r="386" spans="1:15" x14ac:dyDescent="0.2">
      <c r="A386" s="39"/>
      <c r="B386" s="67"/>
      <c r="C386" s="67"/>
      <c r="D386" s="67"/>
      <c r="E386" s="67"/>
      <c r="F386" s="67"/>
      <c r="G386" s="67"/>
      <c r="I386" s="67"/>
      <c r="J386" s="39"/>
      <c r="L386" s="39"/>
      <c r="O386" s="39"/>
    </row>
    <row r="387" spans="1:15" x14ac:dyDescent="0.2">
      <c r="A387" s="39"/>
      <c r="B387" s="67"/>
      <c r="C387" s="67"/>
      <c r="D387" s="67"/>
      <c r="E387" s="67"/>
      <c r="F387" s="67"/>
      <c r="G387" s="67"/>
      <c r="I387" s="67"/>
      <c r="J387" s="39"/>
      <c r="L387" s="39"/>
      <c r="O387" s="39"/>
    </row>
    <row r="388" spans="1:15" x14ac:dyDescent="0.2">
      <c r="A388" s="39"/>
      <c r="B388" s="67"/>
      <c r="C388" s="67"/>
      <c r="D388" s="67"/>
      <c r="E388" s="67"/>
      <c r="F388" s="67"/>
      <c r="G388" s="67"/>
      <c r="I388" s="67"/>
      <c r="J388" s="39"/>
      <c r="L388" s="39"/>
      <c r="O388" s="39"/>
    </row>
    <row r="389" spans="1:15" x14ac:dyDescent="0.2">
      <c r="A389" s="39"/>
      <c r="B389" s="67"/>
      <c r="C389" s="67"/>
      <c r="D389" s="67"/>
      <c r="E389" s="67"/>
      <c r="F389" s="67"/>
      <c r="G389" s="67"/>
      <c r="I389" s="67"/>
      <c r="J389" s="39"/>
      <c r="L389" s="39"/>
      <c r="O389" s="39"/>
    </row>
    <row r="390" spans="1:15" x14ac:dyDescent="0.2">
      <c r="A390" s="39"/>
      <c r="B390" s="67"/>
      <c r="C390" s="67"/>
      <c r="D390" s="67"/>
      <c r="E390" s="67"/>
      <c r="F390" s="67"/>
      <c r="G390" s="67"/>
      <c r="I390" s="67"/>
      <c r="J390" s="39"/>
      <c r="L390" s="39"/>
      <c r="O390" s="39"/>
    </row>
    <row r="391" spans="1:15" x14ac:dyDescent="0.2">
      <c r="A391" s="39"/>
      <c r="B391" s="67"/>
      <c r="C391" s="67"/>
      <c r="D391" s="67"/>
      <c r="E391" s="67"/>
      <c r="F391" s="67"/>
      <c r="G391" s="67"/>
      <c r="I391" s="67"/>
      <c r="J391" s="39"/>
      <c r="L391" s="39"/>
      <c r="O391" s="39"/>
    </row>
    <row r="392" spans="1:15" x14ac:dyDescent="0.2">
      <c r="A392" s="39"/>
      <c r="B392" s="67"/>
      <c r="C392" s="67"/>
      <c r="D392" s="67"/>
      <c r="E392" s="67"/>
      <c r="F392" s="67"/>
      <c r="G392" s="67"/>
      <c r="I392" s="67"/>
      <c r="J392" s="39"/>
      <c r="L392" s="39"/>
      <c r="O392" s="39"/>
    </row>
    <row r="393" spans="1:15" x14ac:dyDescent="0.2">
      <c r="A393" s="39"/>
      <c r="B393" s="67"/>
      <c r="C393" s="67"/>
      <c r="D393" s="67"/>
      <c r="E393" s="67"/>
      <c r="F393" s="67"/>
      <c r="G393" s="67"/>
      <c r="I393" s="67"/>
      <c r="J393" s="39"/>
      <c r="L393" s="39"/>
      <c r="O393" s="39"/>
    </row>
    <row r="394" spans="1:15" x14ac:dyDescent="0.2">
      <c r="A394" s="39"/>
      <c r="B394" s="67"/>
      <c r="C394" s="67"/>
      <c r="D394" s="67"/>
      <c r="E394" s="67"/>
      <c r="F394" s="67"/>
      <c r="G394" s="67"/>
      <c r="I394" s="67"/>
      <c r="J394" s="39"/>
      <c r="L394" s="39"/>
      <c r="O394" s="39"/>
    </row>
    <row r="395" spans="1:15" x14ac:dyDescent="0.2">
      <c r="A395" s="39"/>
      <c r="B395" s="67"/>
      <c r="C395" s="67"/>
      <c r="D395" s="67"/>
      <c r="E395" s="67"/>
      <c r="F395" s="67"/>
      <c r="G395" s="67"/>
      <c r="I395" s="67"/>
      <c r="J395" s="39"/>
      <c r="L395" s="39"/>
      <c r="O395" s="39"/>
    </row>
    <row r="396" spans="1:15" x14ac:dyDescent="0.2">
      <c r="A396" s="39"/>
      <c r="B396" s="67"/>
      <c r="C396" s="67"/>
      <c r="D396" s="67"/>
      <c r="E396" s="67"/>
      <c r="F396" s="67"/>
      <c r="G396" s="67"/>
      <c r="I396" s="67"/>
      <c r="J396" s="39"/>
      <c r="L396" s="39"/>
      <c r="O396" s="39"/>
    </row>
    <row r="397" spans="1:15" x14ac:dyDescent="0.2">
      <c r="A397" s="39"/>
      <c r="B397" s="67"/>
      <c r="C397" s="67"/>
      <c r="D397" s="67"/>
      <c r="E397" s="67"/>
      <c r="F397" s="67"/>
      <c r="G397" s="67"/>
      <c r="I397" s="67"/>
      <c r="J397" s="39"/>
      <c r="L397" s="39"/>
      <c r="O397" s="39"/>
    </row>
    <row r="398" spans="1:15" x14ac:dyDescent="0.2">
      <c r="A398" s="39"/>
      <c r="B398" s="67"/>
      <c r="C398" s="67"/>
      <c r="D398" s="67"/>
      <c r="E398" s="67"/>
      <c r="F398" s="67"/>
      <c r="G398" s="67"/>
      <c r="I398" s="67"/>
      <c r="J398" s="39"/>
      <c r="L398" s="39"/>
      <c r="O398" s="39"/>
    </row>
    <row r="399" spans="1:15" x14ac:dyDescent="0.2">
      <c r="A399" s="39"/>
      <c r="B399" s="67"/>
      <c r="C399" s="67"/>
      <c r="D399" s="67"/>
      <c r="E399" s="67"/>
      <c r="F399" s="67"/>
      <c r="G399" s="67"/>
      <c r="I399" s="67"/>
      <c r="J399" s="39"/>
      <c r="L399" s="39"/>
      <c r="O399" s="39"/>
    </row>
    <row r="400" spans="1:15" x14ac:dyDescent="0.2">
      <c r="A400" s="39"/>
      <c r="B400" s="67"/>
      <c r="C400" s="67"/>
      <c r="D400" s="67"/>
      <c r="E400" s="67"/>
      <c r="F400" s="67"/>
      <c r="G400" s="67"/>
      <c r="I400" s="67"/>
      <c r="J400" s="39"/>
      <c r="L400" s="39"/>
      <c r="O400" s="39"/>
    </row>
    <row r="401" spans="1:15" x14ac:dyDescent="0.2">
      <c r="A401" s="39"/>
      <c r="B401" s="67"/>
      <c r="C401" s="67"/>
      <c r="D401" s="67"/>
      <c r="E401" s="67"/>
      <c r="F401" s="67"/>
      <c r="G401" s="67"/>
      <c r="I401" s="67"/>
      <c r="J401" s="39"/>
      <c r="L401" s="39"/>
      <c r="O401" s="39"/>
    </row>
  </sheetData>
  <mergeCells count="5">
    <mergeCell ref="B189:Q189"/>
    <mergeCell ref="B2:Q2"/>
    <mergeCell ref="B4:Q4"/>
    <mergeCell ref="P3:Q3"/>
    <mergeCell ref="B188:Q188"/>
  </mergeCells>
  <phoneticPr fontId="4" type="noConversion"/>
  <hyperlinks>
    <hyperlink ref="P3" location="Índice!A1" display="Volver al índice"/>
  </hyperlinks>
  <printOptions horizontalCentered="1" verticalCentered="1"/>
  <pageMargins left="0" right="0" top="0.78740157480314965" bottom="0.39370078740157483" header="0" footer="0"/>
  <pageSetup paperSize="9" scale="70" firstPageNumber="21" fitToHeight="0" orientation="portrait" useFirstPageNumber="1" r:id="rId1"/>
  <headerFooter differentFirst="1">
    <oddFooter>Página &amp;P</oddFooter>
    <firstHeader>&amp;C&amp;G</firstHeader>
    <firstFooter>Página &amp;P</firstFooter>
  </headerFooter>
  <rowBreaks count="4" manualBreakCount="4">
    <brk id="45" max="15" man="1"/>
    <brk id="85" max="15" man="1"/>
    <brk id="126" max="15" man="1"/>
    <brk id="164" max="15" man="1"/>
  </rowBreaks>
  <ignoredErrors>
    <ignoredError sqref="H187 K187" formula="1"/>
    <ignoredError sqref="K7:K8 K110:K186 K103:K108 K9:K101" formulaRange="1"/>
  </ignoredError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W194"/>
  <sheetViews>
    <sheetView topLeftCell="A178" zoomScaleNormal="100" zoomScaleSheetLayoutView="100" zoomScalePageLayoutView="70" workbookViewId="0">
      <selection activeCell="B193" sqref="B193:W193"/>
    </sheetView>
  </sheetViews>
  <sheetFormatPr baseColWidth="10" defaultRowHeight="12" x14ac:dyDescent="0.2"/>
  <cols>
    <col min="1" max="1" width="28" style="32" customWidth="1"/>
    <col min="2" max="2" width="7.140625" style="32" customWidth="1"/>
    <col min="3" max="3" width="7.5703125" style="32" customWidth="1"/>
    <col min="4" max="22" width="7.140625" style="32" customWidth="1"/>
    <col min="23" max="23" width="8.7109375" style="32" customWidth="1"/>
    <col min="24" max="16384" width="11.42578125" style="32"/>
  </cols>
  <sheetData>
    <row r="2" spans="1:23" ht="21" x14ac:dyDescent="0.35">
      <c r="A2" s="289"/>
      <c r="B2" s="589" t="s">
        <v>276</v>
      </c>
      <c r="C2" s="589"/>
      <c r="D2" s="589"/>
      <c r="E2" s="589"/>
      <c r="F2" s="589"/>
      <c r="G2" s="589"/>
      <c r="H2" s="589"/>
      <c r="I2" s="589"/>
      <c r="J2" s="589"/>
      <c r="K2" s="589"/>
      <c r="L2" s="589"/>
      <c r="M2" s="589"/>
      <c r="N2" s="589"/>
      <c r="O2" s="589"/>
      <c r="P2" s="589"/>
      <c r="Q2" s="589"/>
      <c r="R2" s="589"/>
      <c r="S2" s="589"/>
      <c r="T2" s="589"/>
      <c r="U2" s="589"/>
      <c r="V2" s="589"/>
    </row>
    <row r="3" spans="1:23" ht="12.75" x14ac:dyDescent="0.2">
      <c r="U3" s="61" t="s">
        <v>278</v>
      </c>
    </row>
    <row r="4" spans="1:23" ht="15" x14ac:dyDescent="0.25">
      <c r="B4" s="589" t="s">
        <v>346</v>
      </c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</row>
    <row r="5" spans="1:23" ht="12.75" thickBot="1" x14ac:dyDescent="0.25"/>
    <row r="6" spans="1:23" ht="12.75" thickTop="1" x14ac:dyDescent="0.2">
      <c r="B6" s="624" t="s">
        <v>37</v>
      </c>
      <c r="C6" s="625"/>
      <c r="D6" s="626"/>
      <c r="E6" s="627" t="s">
        <v>49</v>
      </c>
      <c r="F6" s="628"/>
      <c r="G6" s="628"/>
      <c r="H6" s="629" t="s">
        <v>302</v>
      </c>
      <c r="I6" s="629"/>
      <c r="J6" s="629"/>
      <c r="K6" s="629" t="s">
        <v>10</v>
      </c>
      <c r="L6" s="629"/>
      <c r="M6" s="630"/>
      <c r="N6" s="631" t="s">
        <v>12</v>
      </c>
      <c r="O6" s="625"/>
      <c r="P6" s="632"/>
      <c r="Q6" s="631" t="s">
        <v>303</v>
      </c>
      <c r="R6" s="625"/>
      <c r="S6" s="632"/>
      <c r="T6" s="631" t="s">
        <v>304</v>
      </c>
      <c r="U6" s="625"/>
      <c r="V6" s="625"/>
      <c r="W6" s="633" t="s">
        <v>15</v>
      </c>
    </row>
    <row r="7" spans="1:23" ht="12.75" thickBot="1" x14ac:dyDescent="0.25">
      <c r="B7" s="255" t="s">
        <v>38</v>
      </c>
      <c r="C7" s="256" t="s">
        <v>39</v>
      </c>
      <c r="D7" s="257" t="s">
        <v>44</v>
      </c>
      <c r="E7" s="258" t="s">
        <v>38</v>
      </c>
      <c r="F7" s="256" t="s">
        <v>39</v>
      </c>
      <c r="G7" s="259" t="s">
        <v>44</v>
      </c>
      <c r="H7" s="284" t="s">
        <v>38</v>
      </c>
      <c r="I7" s="284" t="s">
        <v>39</v>
      </c>
      <c r="J7" s="285" t="s">
        <v>44</v>
      </c>
      <c r="K7" s="284" t="s">
        <v>38</v>
      </c>
      <c r="L7" s="284" t="s">
        <v>39</v>
      </c>
      <c r="M7" s="286" t="s">
        <v>44</v>
      </c>
      <c r="N7" s="260" t="s">
        <v>38</v>
      </c>
      <c r="O7" s="256" t="s">
        <v>39</v>
      </c>
      <c r="P7" s="261" t="s">
        <v>44</v>
      </c>
      <c r="Q7" s="260" t="s">
        <v>38</v>
      </c>
      <c r="R7" s="256" t="s">
        <v>39</v>
      </c>
      <c r="S7" s="261" t="s">
        <v>44</v>
      </c>
      <c r="T7" s="260" t="s">
        <v>38</v>
      </c>
      <c r="U7" s="256" t="s">
        <v>39</v>
      </c>
      <c r="V7" s="548" t="s">
        <v>44</v>
      </c>
      <c r="W7" s="634"/>
    </row>
    <row r="8" spans="1:23" ht="23.25" customHeight="1" x14ac:dyDescent="0.2">
      <c r="A8" s="557" t="s">
        <v>111</v>
      </c>
      <c r="B8" s="262">
        <v>0</v>
      </c>
      <c r="C8" s="263">
        <v>2</v>
      </c>
      <c r="D8" s="264">
        <f t="shared" ref="D8:D39" si="0">SUM(B8:C8)</f>
        <v>2</v>
      </c>
      <c r="E8" s="262">
        <f>SUM(H8+K8)</f>
        <v>0</v>
      </c>
      <c r="F8" s="263">
        <f>SUM(I8+L8)</f>
        <v>1</v>
      </c>
      <c r="G8" s="266">
        <f t="shared" ref="G8:G39" si="1">SUM(E8:F8)</f>
        <v>1</v>
      </c>
      <c r="H8" s="267">
        <v>0</v>
      </c>
      <c r="I8" s="265">
        <v>0</v>
      </c>
      <c r="J8" s="266">
        <f t="shared" ref="J8:J39" si="2">SUM(H8:I8)</f>
        <v>0</v>
      </c>
      <c r="K8" s="267">
        <v>0</v>
      </c>
      <c r="L8" s="265">
        <v>1</v>
      </c>
      <c r="M8" s="268">
        <f t="shared" ref="M8:M39" si="3">SUM(K8:L8)</f>
        <v>1</v>
      </c>
      <c r="N8" s="262">
        <v>0</v>
      </c>
      <c r="O8" s="263">
        <v>0</v>
      </c>
      <c r="P8" s="264">
        <f t="shared" ref="P8:P39" si="4">SUM(N8:O8)</f>
        <v>0</v>
      </c>
      <c r="Q8" s="262">
        <v>0</v>
      </c>
      <c r="R8" s="263">
        <v>0</v>
      </c>
      <c r="S8" s="264">
        <f t="shared" ref="S8:S39" si="5">SUM(Q8:R8)</f>
        <v>0</v>
      </c>
      <c r="T8" s="262">
        <v>0</v>
      </c>
      <c r="U8" s="263">
        <v>0</v>
      </c>
      <c r="V8" s="549">
        <f t="shared" ref="V8:V39" si="6">SUM(T8:U8)</f>
        <v>0</v>
      </c>
      <c r="W8" s="553">
        <f>SUM(D8+G8+P8+S8+V8)</f>
        <v>3</v>
      </c>
    </row>
    <row r="9" spans="1:23" ht="23.25" customHeight="1" x14ac:dyDescent="0.2">
      <c r="A9" s="558" t="s">
        <v>112</v>
      </c>
      <c r="B9" s="269">
        <v>51</v>
      </c>
      <c r="C9" s="270">
        <v>42</v>
      </c>
      <c r="D9" s="271">
        <f t="shared" si="0"/>
        <v>93</v>
      </c>
      <c r="E9" s="269">
        <f t="shared" ref="E9:E72" si="7">SUM(H9+K9)</f>
        <v>27</v>
      </c>
      <c r="F9" s="270">
        <f t="shared" ref="F9:F72" si="8">SUM(I9+L9)</f>
        <v>19</v>
      </c>
      <c r="G9" s="273">
        <f t="shared" si="1"/>
        <v>46</v>
      </c>
      <c r="H9" s="274">
        <v>13</v>
      </c>
      <c r="I9" s="272">
        <v>8</v>
      </c>
      <c r="J9" s="273">
        <f t="shared" si="2"/>
        <v>21</v>
      </c>
      <c r="K9" s="274">
        <v>14</v>
      </c>
      <c r="L9" s="272">
        <v>11</v>
      </c>
      <c r="M9" s="275">
        <f t="shared" si="3"/>
        <v>25</v>
      </c>
      <c r="N9" s="269">
        <v>9</v>
      </c>
      <c r="O9" s="270">
        <v>6</v>
      </c>
      <c r="P9" s="271">
        <f t="shared" si="4"/>
        <v>15</v>
      </c>
      <c r="Q9" s="269">
        <v>0</v>
      </c>
      <c r="R9" s="270">
        <v>3</v>
      </c>
      <c r="S9" s="271">
        <f t="shared" si="5"/>
        <v>3</v>
      </c>
      <c r="T9" s="269">
        <v>2</v>
      </c>
      <c r="U9" s="270">
        <v>0</v>
      </c>
      <c r="V9" s="550">
        <f t="shared" si="6"/>
        <v>2</v>
      </c>
      <c r="W9" s="554">
        <f t="shared" ref="W9:W72" si="9">SUM(D9+G9+P9+S9+V9)</f>
        <v>159</v>
      </c>
    </row>
    <row r="10" spans="1:23" ht="23.25" customHeight="1" x14ac:dyDescent="0.2">
      <c r="A10" s="558" t="s">
        <v>113</v>
      </c>
      <c r="B10" s="269">
        <v>3</v>
      </c>
      <c r="C10" s="270">
        <v>2</v>
      </c>
      <c r="D10" s="271">
        <f t="shared" si="0"/>
        <v>5</v>
      </c>
      <c r="E10" s="269">
        <f t="shared" si="7"/>
        <v>1</v>
      </c>
      <c r="F10" s="270">
        <f t="shared" si="8"/>
        <v>0</v>
      </c>
      <c r="G10" s="273">
        <f t="shared" si="1"/>
        <v>1</v>
      </c>
      <c r="H10" s="274">
        <v>0</v>
      </c>
      <c r="I10" s="272">
        <v>0</v>
      </c>
      <c r="J10" s="273">
        <f t="shared" si="2"/>
        <v>0</v>
      </c>
      <c r="K10" s="274">
        <v>1</v>
      </c>
      <c r="L10" s="272">
        <v>0</v>
      </c>
      <c r="M10" s="275">
        <f t="shared" si="3"/>
        <v>1</v>
      </c>
      <c r="N10" s="269">
        <v>0</v>
      </c>
      <c r="O10" s="270">
        <v>1</v>
      </c>
      <c r="P10" s="271">
        <f t="shared" si="4"/>
        <v>1</v>
      </c>
      <c r="Q10" s="269">
        <v>0</v>
      </c>
      <c r="R10" s="270">
        <v>0</v>
      </c>
      <c r="S10" s="271">
        <f t="shared" si="5"/>
        <v>0</v>
      </c>
      <c r="T10" s="269">
        <v>0</v>
      </c>
      <c r="U10" s="270">
        <v>0</v>
      </c>
      <c r="V10" s="550">
        <f t="shared" si="6"/>
        <v>0</v>
      </c>
      <c r="W10" s="554">
        <f t="shared" si="9"/>
        <v>7</v>
      </c>
    </row>
    <row r="11" spans="1:23" ht="23.25" customHeight="1" x14ac:dyDescent="0.2">
      <c r="A11" s="558" t="s">
        <v>114</v>
      </c>
      <c r="B11" s="269">
        <v>154</v>
      </c>
      <c r="C11" s="270">
        <v>127</v>
      </c>
      <c r="D11" s="271">
        <f t="shared" si="0"/>
        <v>281</v>
      </c>
      <c r="E11" s="269">
        <f t="shared" si="7"/>
        <v>92</v>
      </c>
      <c r="F11" s="270">
        <f t="shared" si="8"/>
        <v>83</v>
      </c>
      <c r="G11" s="273">
        <f t="shared" si="1"/>
        <v>175</v>
      </c>
      <c r="H11" s="274">
        <v>61</v>
      </c>
      <c r="I11" s="272">
        <v>63</v>
      </c>
      <c r="J11" s="273">
        <f t="shared" si="2"/>
        <v>124</v>
      </c>
      <c r="K11" s="274">
        <v>31</v>
      </c>
      <c r="L11" s="272">
        <v>20</v>
      </c>
      <c r="M11" s="275">
        <f t="shared" si="3"/>
        <v>51</v>
      </c>
      <c r="N11" s="269">
        <v>30</v>
      </c>
      <c r="O11" s="270">
        <v>37</v>
      </c>
      <c r="P11" s="271">
        <f t="shared" si="4"/>
        <v>67</v>
      </c>
      <c r="Q11" s="269">
        <v>12</v>
      </c>
      <c r="R11" s="270">
        <v>7</v>
      </c>
      <c r="S11" s="271">
        <f t="shared" si="5"/>
        <v>19</v>
      </c>
      <c r="T11" s="269">
        <v>7</v>
      </c>
      <c r="U11" s="270">
        <v>4</v>
      </c>
      <c r="V11" s="550">
        <f t="shared" si="6"/>
        <v>11</v>
      </c>
      <c r="W11" s="554">
        <f t="shared" si="9"/>
        <v>553</v>
      </c>
    </row>
    <row r="12" spans="1:23" ht="23.25" customHeight="1" x14ac:dyDescent="0.2">
      <c r="A12" s="558" t="s">
        <v>115</v>
      </c>
      <c r="B12" s="269">
        <v>3255</v>
      </c>
      <c r="C12" s="270">
        <v>2942</v>
      </c>
      <c r="D12" s="271">
        <f t="shared" si="0"/>
        <v>6197</v>
      </c>
      <c r="E12" s="269">
        <f t="shared" si="7"/>
        <v>1502</v>
      </c>
      <c r="F12" s="270">
        <f t="shared" si="8"/>
        <v>1242</v>
      </c>
      <c r="G12" s="273">
        <f t="shared" si="1"/>
        <v>2744</v>
      </c>
      <c r="H12" s="274">
        <v>811</v>
      </c>
      <c r="I12" s="272">
        <v>790</v>
      </c>
      <c r="J12" s="273">
        <f t="shared" si="2"/>
        <v>1601</v>
      </c>
      <c r="K12" s="274">
        <v>691</v>
      </c>
      <c r="L12" s="272">
        <v>452</v>
      </c>
      <c r="M12" s="275">
        <f t="shared" si="3"/>
        <v>1143</v>
      </c>
      <c r="N12" s="269">
        <v>788</v>
      </c>
      <c r="O12" s="270">
        <v>814</v>
      </c>
      <c r="P12" s="271">
        <f t="shared" si="4"/>
        <v>1602</v>
      </c>
      <c r="Q12" s="269">
        <v>121</v>
      </c>
      <c r="R12" s="270">
        <v>82</v>
      </c>
      <c r="S12" s="271">
        <f t="shared" si="5"/>
        <v>203</v>
      </c>
      <c r="T12" s="269">
        <v>234</v>
      </c>
      <c r="U12" s="270">
        <v>93</v>
      </c>
      <c r="V12" s="550">
        <f t="shared" si="6"/>
        <v>327</v>
      </c>
      <c r="W12" s="554">
        <f t="shared" si="9"/>
        <v>11073</v>
      </c>
    </row>
    <row r="13" spans="1:23" ht="23.25" customHeight="1" x14ac:dyDescent="0.2">
      <c r="A13" s="558" t="s">
        <v>116</v>
      </c>
      <c r="B13" s="269">
        <v>1454</v>
      </c>
      <c r="C13" s="270">
        <v>1376</v>
      </c>
      <c r="D13" s="271">
        <f t="shared" si="0"/>
        <v>2830</v>
      </c>
      <c r="E13" s="269">
        <f t="shared" si="7"/>
        <v>835</v>
      </c>
      <c r="F13" s="270">
        <f t="shared" si="8"/>
        <v>783</v>
      </c>
      <c r="G13" s="273">
        <f t="shared" si="1"/>
        <v>1618</v>
      </c>
      <c r="H13" s="274">
        <v>566</v>
      </c>
      <c r="I13" s="272">
        <v>589</v>
      </c>
      <c r="J13" s="273">
        <f t="shared" si="2"/>
        <v>1155</v>
      </c>
      <c r="K13" s="274">
        <v>269</v>
      </c>
      <c r="L13" s="272">
        <v>194</v>
      </c>
      <c r="M13" s="275">
        <f t="shared" si="3"/>
        <v>463</v>
      </c>
      <c r="N13" s="269">
        <v>321</v>
      </c>
      <c r="O13" s="270">
        <v>349</v>
      </c>
      <c r="P13" s="271">
        <f t="shared" si="4"/>
        <v>670</v>
      </c>
      <c r="Q13" s="269">
        <v>12</v>
      </c>
      <c r="R13" s="270">
        <v>14</v>
      </c>
      <c r="S13" s="271">
        <f t="shared" si="5"/>
        <v>26</v>
      </c>
      <c r="T13" s="269">
        <v>15</v>
      </c>
      <c r="U13" s="270">
        <v>12</v>
      </c>
      <c r="V13" s="550">
        <f t="shared" si="6"/>
        <v>27</v>
      </c>
      <c r="W13" s="554">
        <f t="shared" si="9"/>
        <v>5171</v>
      </c>
    </row>
    <row r="14" spans="1:23" ht="23.25" customHeight="1" x14ac:dyDescent="0.2">
      <c r="A14" s="558" t="s">
        <v>117</v>
      </c>
      <c r="B14" s="269">
        <v>2591</v>
      </c>
      <c r="C14" s="270">
        <v>2280</v>
      </c>
      <c r="D14" s="271">
        <f t="shared" si="0"/>
        <v>4871</v>
      </c>
      <c r="E14" s="269">
        <f t="shared" si="7"/>
        <v>1331</v>
      </c>
      <c r="F14" s="270">
        <f t="shared" si="8"/>
        <v>1189</v>
      </c>
      <c r="G14" s="273">
        <f t="shared" si="1"/>
        <v>2520</v>
      </c>
      <c r="H14" s="274">
        <v>931</v>
      </c>
      <c r="I14" s="272">
        <v>918</v>
      </c>
      <c r="J14" s="273">
        <f t="shared" si="2"/>
        <v>1849</v>
      </c>
      <c r="K14" s="274">
        <v>400</v>
      </c>
      <c r="L14" s="272">
        <v>271</v>
      </c>
      <c r="M14" s="275">
        <f t="shared" si="3"/>
        <v>671</v>
      </c>
      <c r="N14" s="269">
        <v>694</v>
      </c>
      <c r="O14" s="270">
        <v>752</v>
      </c>
      <c r="P14" s="271">
        <f t="shared" si="4"/>
        <v>1446</v>
      </c>
      <c r="Q14" s="269">
        <v>138</v>
      </c>
      <c r="R14" s="270">
        <v>138</v>
      </c>
      <c r="S14" s="271">
        <f t="shared" si="5"/>
        <v>276</v>
      </c>
      <c r="T14" s="269">
        <v>126</v>
      </c>
      <c r="U14" s="270">
        <v>76</v>
      </c>
      <c r="V14" s="550">
        <f t="shared" si="6"/>
        <v>202</v>
      </c>
      <c r="W14" s="554">
        <f t="shared" si="9"/>
        <v>9315</v>
      </c>
    </row>
    <row r="15" spans="1:23" ht="23.25" customHeight="1" x14ac:dyDescent="0.2">
      <c r="A15" s="558" t="s">
        <v>373</v>
      </c>
      <c r="B15" s="269">
        <v>51</v>
      </c>
      <c r="C15" s="270">
        <v>58</v>
      </c>
      <c r="D15" s="271">
        <f t="shared" si="0"/>
        <v>109</v>
      </c>
      <c r="E15" s="269">
        <f t="shared" si="7"/>
        <v>37</v>
      </c>
      <c r="F15" s="270">
        <f t="shared" si="8"/>
        <v>16</v>
      </c>
      <c r="G15" s="273">
        <f t="shared" si="1"/>
        <v>53</v>
      </c>
      <c r="H15" s="274">
        <v>26</v>
      </c>
      <c r="I15" s="272">
        <v>12</v>
      </c>
      <c r="J15" s="273">
        <f t="shared" si="2"/>
        <v>38</v>
      </c>
      <c r="K15" s="274">
        <v>11</v>
      </c>
      <c r="L15" s="272">
        <v>4</v>
      </c>
      <c r="M15" s="275">
        <f t="shared" si="3"/>
        <v>15</v>
      </c>
      <c r="N15" s="269">
        <v>4</v>
      </c>
      <c r="O15" s="270">
        <v>13</v>
      </c>
      <c r="P15" s="271">
        <f t="shared" si="4"/>
        <v>17</v>
      </c>
      <c r="Q15" s="269">
        <v>2</v>
      </c>
      <c r="R15" s="270">
        <v>0</v>
      </c>
      <c r="S15" s="271">
        <f t="shared" si="5"/>
        <v>2</v>
      </c>
      <c r="T15" s="269">
        <v>2</v>
      </c>
      <c r="U15" s="270">
        <v>0</v>
      </c>
      <c r="V15" s="550">
        <f t="shared" si="6"/>
        <v>2</v>
      </c>
      <c r="W15" s="554">
        <f t="shared" si="9"/>
        <v>183</v>
      </c>
    </row>
    <row r="16" spans="1:23" ht="23.25" customHeight="1" x14ac:dyDescent="0.2">
      <c r="A16" s="558" t="s">
        <v>118</v>
      </c>
      <c r="B16" s="269">
        <v>260</v>
      </c>
      <c r="C16" s="270">
        <v>275</v>
      </c>
      <c r="D16" s="271">
        <f t="shared" si="0"/>
        <v>535</v>
      </c>
      <c r="E16" s="269">
        <f t="shared" si="7"/>
        <v>138</v>
      </c>
      <c r="F16" s="270">
        <f t="shared" si="8"/>
        <v>134</v>
      </c>
      <c r="G16" s="273">
        <f t="shared" si="1"/>
        <v>272</v>
      </c>
      <c r="H16" s="274">
        <v>94</v>
      </c>
      <c r="I16" s="272">
        <v>89</v>
      </c>
      <c r="J16" s="273">
        <f t="shared" si="2"/>
        <v>183</v>
      </c>
      <c r="K16" s="274">
        <v>44</v>
      </c>
      <c r="L16" s="272">
        <v>45</v>
      </c>
      <c r="M16" s="275">
        <f t="shared" si="3"/>
        <v>89</v>
      </c>
      <c r="N16" s="269">
        <v>65</v>
      </c>
      <c r="O16" s="270">
        <v>65</v>
      </c>
      <c r="P16" s="271">
        <f t="shared" si="4"/>
        <v>130</v>
      </c>
      <c r="Q16" s="269">
        <v>3</v>
      </c>
      <c r="R16" s="270">
        <v>1</v>
      </c>
      <c r="S16" s="271">
        <f t="shared" si="5"/>
        <v>4</v>
      </c>
      <c r="T16" s="269">
        <v>3</v>
      </c>
      <c r="U16" s="270">
        <v>2</v>
      </c>
      <c r="V16" s="550">
        <f t="shared" si="6"/>
        <v>5</v>
      </c>
      <c r="W16" s="554">
        <f t="shared" si="9"/>
        <v>946</v>
      </c>
    </row>
    <row r="17" spans="1:23" ht="23.25" customHeight="1" x14ac:dyDescent="0.2">
      <c r="A17" s="558" t="s">
        <v>119</v>
      </c>
      <c r="B17" s="269">
        <v>174</v>
      </c>
      <c r="C17" s="270">
        <v>194</v>
      </c>
      <c r="D17" s="271">
        <f t="shared" si="0"/>
        <v>368</v>
      </c>
      <c r="E17" s="269">
        <f t="shared" si="7"/>
        <v>67</v>
      </c>
      <c r="F17" s="270">
        <f t="shared" si="8"/>
        <v>70</v>
      </c>
      <c r="G17" s="273">
        <f t="shared" si="1"/>
        <v>137</v>
      </c>
      <c r="H17" s="274">
        <v>43</v>
      </c>
      <c r="I17" s="272">
        <v>50</v>
      </c>
      <c r="J17" s="273">
        <f t="shared" si="2"/>
        <v>93</v>
      </c>
      <c r="K17" s="274">
        <v>24</v>
      </c>
      <c r="L17" s="272">
        <v>20</v>
      </c>
      <c r="M17" s="275">
        <f t="shared" si="3"/>
        <v>44</v>
      </c>
      <c r="N17" s="269">
        <v>37</v>
      </c>
      <c r="O17" s="270">
        <v>46</v>
      </c>
      <c r="P17" s="271">
        <f t="shared" si="4"/>
        <v>83</v>
      </c>
      <c r="Q17" s="269">
        <v>7</v>
      </c>
      <c r="R17" s="270">
        <v>6</v>
      </c>
      <c r="S17" s="271">
        <f t="shared" si="5"/>
        <v>13</v>
      </c>
      <c r="T17" s="269">
        <v>5</v>
      </c>
      <c r="U17" s="270">
        <v>0</v>
      </c>
      <c r="V17" s="550">
        <f t="shared" si="6"/>
        <v>5</v>
      </c>
      <c r="W17" s="554">
        <f t="shared" si="9"/>
        <v>606</v>
      </c>
    </row>
    <row r="18" spans="1:23" ht="23.25" customHeight="1" x14ac:dyDescent="0.2">
      <c r="A18" s="558" t="s">
        <v>120</v>
      </c>
      <c r="B18" s="269">
        <v>15</v>
      </c>
      <c r="C18" s="270">
        <v>12</v>
      </c>
      <c r="D18" s="271">
        <f t="shared" si="0"/>
        <v>27</v>
      </c>
      <c r="E18" s="269">
        <f t="shared" si="7"/>
        <v>3</v>
      </c>
      <c r="F18" s="270">
        <f t="shared" si="8"/>
        <v>8</v>
      </c>
      <c r="G18" s="273">
        <f t="shared" si="1"/>
        <v>11</v>
      </c>
      <c r="H18" s="274">
        <v>1</v>
      </c>
      <c r="I18" s="272">
        <v>7</v>
      </c>
      <c r="J18" s="273">
        <f t="shared" si="2"/>
        <v>8</v>
      </c>
      <c r="K18" s="274">
        <v>2</v>
      </c>
      <c r="L18" s="272">
        <v>1</v>
      </c>
      <c r="M18" s="275">
        <f t="shared" si="3"/>
        <v>3</v>
      </c>
      <c r="N18" s="269">
        <v>1</v>
      </c>
      <c r="O18" s="270">
        <v>2</v>
      </c>
      <c r="P18" s="271">
        <f t="shared" si="4"/>
        <v>3</v>
      </c>
      <c r="Q18" s="269">
        <v>0</v>
      </c>
      <c r="R18" s="270">
        <v>2</v>
      </c>
      <c r="S18" s="271">
        <f t="shared" si="5"/>
        <v>2</v>
      </c>
      <c r="T18" s="269">
        <v>0</v>
      </c>
      <c r="U18" s="270">
        <v>0</v>
      </c>
      <c r="V18" s="550">
        <f t="shared" si="6"/>
        <v>0</v>
      </c>
      <c r="W18" s="554">
        <f t="shared" si="9"/>
        <v>43</v>
      </c>
    </row>
    <row r="19" spans="1:23" ht="23.25" customHeight="1" x14ac:dyDescent="0.2">
      <c r="A19" s="558" t="s">
        <v>121</v>
      </c>
      <c r="B19" s="269">
        <v>9</v>
      </c>
      <c r="C19" s="270">
        <v>10</v>
      </c>
      <c r="D19" s="271">
        <f t="shared" si="0"/>
        <v>19</v>
      </c>
      <c r="E19" s="269">
        <f t="shared" si="7"/>
        <v>12</v>
      </c>
      <c r="F19" s="270">
        <f t="shared" si="8"/>
        <v>1</v>
      </c>
      <c r="G19" s="273">
        <f t="shared" si="1"/>
        <v>13</v>
      </c>
      <c r="H19" s="274">
        <v>4</v>
      </c>
      <c r="I19" s="272">
        <v>1</v>
      </c>
      <c r="J19" s="273">
        <f t="shared" si="2"/>
        <v>5</v>
      </c>
      <c r="K19" s="274">
        <v>8</v>
      </c>
      <c r="L19" s="272">
        <v>0</v>
      </c>
      <c r="M19" s="275">
        <f t="shared" si="3"/>
        <v>8</v>
      </c>
      <c r="N19" s="269">
        <v>0</v>
      </c>
      <c r="O19" s="270">
        <v>3</v>
      </c>
      <c r="P19" s="271">
        <f t="shared" si="4"/>
        <v>3</v>
      </c>
      <c r="Q19" s="269">
        <v>2</v>
      </c>
      <c r="R19" s="270">
        <v>0</v>
      </c>
      <c r="S19" s="271">
        <f t="shared" si="5"/>
        <v>2</v>
      </c>
      <c r="T19" s="269">
        <v>2</v>
      </c>
      <c r="U19" s="270">
        <v>2</v>
      </c>
      <c r="V19" s="550">
        <f t="shared" si="6"/>
        <v>4</v>
      </c>
      <c r="W19" s="554">
        <f t="shared" si="9"/>
        <v>41</v>
      </c>
    </row>
    <row r="20" spans="1:23" ht="23.25" customHeight="1" x14ac:dyDescent="0.2">
      <c r="A20" s="558" t="s">
        <v>122</v>
      </c>
      <c r="B20" s="269">
        <v>1064</v>
      </c>
      <c r="C20" s="270">
        <v>797</v>
      </c>
      <c r="D20" s="271">
        <f t="shared" si="0"/>
        <v>1861</v>
      </c>
      <c r="E20" s="269">
        <f t="shared" si="7"/>
        <v>583</v>
      </c>
      <c r="F20" s="270">
        <f t="shared" si="8"/>
        <v>400</v>
      </c>
      <c r="G20" s="273">
        <f t="shared" si="1"/>
        <v>983</v>
      </c>
      <c r="H20" s="274">
        <v>348</v>
      </c>
      <c r="I20" s="272">
        <v>263</v>
      </c>
      <c r="J20" s="273">
        <f t="shared" si="2"/>
        <v>611</v>
      </c>
      <c r="K20" s="274">
        <v>235</v>
      </c>
      <c r="L20" s="272">
        <v>137</v>
      </c>
      <c r="M20" s="275">
        <f t="shared" si="3"/>
        <v>372</v>
      </c>
      <c r="N20" s="269">
        <v>223</v>
      </c>
      <c r="O20" s="270">
        <v>205</v>
      </c>
      <c r="P20" s="271">
        <f t="shared" si="4"/>
        <v>428</v>
      </c>
      <c r="Q20" s="269">
        <v>30</v>
      </c>
      <c r="R20" s="270">
        <v>34</v>
      </c>
      <c r="S20" s="271">
        <f t="shared" si="5"/>
        <v>64</v>
      </c>
      <c r="T20" s="269">
        <v>19</v>
      </c>
      <c r="U20" s="270">
        <v>7</v>
      </c>
      <c r="V20" s="550">
        <f t="shared" si="6"/>
        <v>26</v>
      </c>
      <c r="W20" s="554">
        <f t="shared" si="9"/>
        <v>3362</v>
      </c>
    </row>
    <row r="21" spans="1:23" ht="23.25" customHeight="1" x14ac:dyDescent="0.2">
      <c r="A21" s="558" t="s">
        <v>123</v>
      </c>
      <c r="B21" s="269">
        <v>687</v>
      </c>
      <c r="C21" s="270">
        <v>627</v>
      </c>
      <c r="D21" s="271">
        <f t="shared" si="0"/>
        <v>1314</v>
      </c>
      <c r="E21" s="269">
        <f t="shared" si="7"/>
        <v>390</v>
      </c>
      <c r="F21" s="270">
        <f t="shared" si="8"/>
        <v>294</v>
      </c>
      <c r="G21" s="273">
        <f t="shared" si="1"/>
        <v>684</v>
      </c>
      <c r="H21" s="274">
        <v>211</v>
      </c>
      <c r="I21" s="272">
        <v>180</v>
      </c>
      <c r="J21" s="273">
        <f t="shared" si="2"/>
        <v>391</v>
      </c>
      <c r="K21" s="274">
        <v>179</v>
      </c>
      <c r="L21" s="272">
        <v>114</v>
      </c>
      <c r="M21" s="275">
        <f t="shared" si="3"/>
        <v>293</v>
      </c>
      <c r="N21" s="269">
        <v>147</v>
      </c>
      <c r="O21" s="270">
        <v>129</v>
      </c>
      <c r="P21" s="271">
        <f t="shared" si="4"/>
        <v>276</v>
      </c>
      <c r="Q21" s="269">
        <v>41</v>
      </c>
      <c r="R21" s="270">
        <v>26</v>
      </c>
      <c r="S21" s="271">
        <f t="shared" si="5"/>
        <v>67</v>
      </c>
      <c r="T21" s="269">
        <v>30</v>
      </c>
      <c r="U21" s="270">
        <v>13</v>
      </c>
      <c r="V21" s="550">
        <f t="shared" si="6"/>
        <v>43</v>
      </c>
      <c r="W21" s="554">
        <f t="shared" si="9"/>
        <v>2384</v>
      </c>
    </row>
    <row r="22" spans="1:23" ht="23.25" customHeight="1" x14ac:dyDescent="0.2">
      <c r="A22" s="558" t="s">
        <v>124</v>
      </c>
      <c r="B22" s="269">
        <v>223</v>
      </c>
      <c r="C22" s="270">
        <v>208</v>
      </c>
      <c r="D22" s="271">
        <f t="shared" si="0"/>
        <v>431</v>
      </c>
      <c r="E22" s="269">
        <f t="shared" si="7"/>
        <v>140</v>
      </c>
      <c r="F22" s="270">
        <f t="shared" si="8"/>
        <v>106</v>
      </c>
      <c r="G22" s="273">
        <f t="shared" si="1"/>
        <v>246</v>
      </c>
      <c r="H22" s="274">
        <v>101</v>
      </c>
      <c r="I22" s="272">
        <v>70</v>
      </c>
      <c r="J22" s="273">
        <f t="shared" si="2"/>
        <v>171</v>
      </c>
      <c r="K22" s="274">
        <v>39</v>
      </c>
      <c r="L22" s="272">
        <v>36</v>
      </c>
      <c r="M22" s="275">
        <f t="shared" si="3"/>
        <v>75</v>
      </c>
      <c r="N22" s="269">
        <v>61</v>
      </c>
      <c r="O22" s="270">
        <v>42</v>
      </c>
      <c r="P22" s="271">
        <f t="shared" si="4"/>
        <v>103</v>
      </c>
      <c r="Q22" s="269">
        <v>16</v>
      </c>
      <c r="R22" s="270">
        <v>16</v>
      </c>
      <c r="S22" s="271">
        <f t="shared" si="5"/>
        <v>32</v>
      </c>
      <c r="T22" s="269">
        <v>10</v>
      </c>
      <c r="U22" s="270">
        <v>13</v>
      </c>
      <c r="V22" s="550">
        <f t="shared" si="6"/>
        <v>23</v>
      </c>
      <c r="W22" s="554">
        <f t="shared" si="9"/>
        <v>835</v>
      </c>
    </row>
    <row r="23" spans="1:23" ht="23.25" customHeight="1" x14ac:dyDescent="0.2">
      <c r="A23" s="558" t="s">
        <v>354</v>
      </c>
      <c r="B23" s="269">
        <v>3</v>
      </c>
      <c r="C23" s="270">
        <v>1</v>
      </c>
      <c r="D23" s="271">
        <f t="shared" si="0"/>
        <v>4</v>
      </c>
      <c r="E23" s="269">
        <f t="shared" si="7"/>
        <v>3</v>
      </c>
      <c r="F23" s="270">
        <f t="shared" si="8"/>
        <v>0</v>
      </c>
      <c r="G23" s="273">
        <f t="shared" si="1"/>
        <v>3</v>
      </c>
      <c r="H23" s="274">
        <v>1</v>
      </c>
      <c r="I23" s="272">
        <v>0</v>
      </c>
      <c r="J23" s="273">
        <f t="shared" si="2"/>
        <v>1</v>
      </c>
      <c r="K23" s="274">
        <v>2</v>
      </c>
      <c r="L23" s="272">
        <v>0</v>
      </c>
      <c r="M23" s="275">
        <f t="shared" si="3"/>
        <v>2</v>
      </c>
      <c r="N23" s="269">
        <v>0</v>
      </c>
      <c r="O23" s="270">
        <v>0</v>
      </c>
      <c r="P23" s="271">
        <f t="shared" si="4"/>
        <v>0</v>
      </c>
      <c r="Q23" s="269">
        <v>0</v>
      </c>
      <c r="R23" s="270">
        <v>0</v>
      </c>
      <c r="S23" s="271">
        <f t="shared" si="5"/>
        <v>0</v>
      </c>
      <c r="T23" s="269">
        <v>0</v>
      </c>
      <c r="U23" s="270">
        <v>0</v>
      </c>
      <c r="V23" s="550">
        <f t="shared" si="6"/>
        <v>0</v>
      </c>
      <c r="W23" s="554">
        <f t="shared" si="9"/>
        <v>7</v>
      </c>
    </row>
    <row r="24" spans="1:23" ht="23.25" customHeight="1" x14ac:dyDescent="0.2">
      <c r="A24" s="558" t="s">
        <v>125</v>
      </c>
      <c r="B24" s="269">
        <v>22</v>
      </c>
      <c r="C24" s="270">
        <v>25</v>
      </c>
      <c r="D24" s="271">
        <f t="shared" si="0"/>
        <v>47</v>
      </c>
      <c r="E24" s="269">
        <f t="shared" si="7"/>
        <v>4</v>
      </c>
      <c r="F24" s="270">
        <f t="shared" si="8"/>
        <v>3</v>
      </c>
      <c r="G24" s="273">
        <f t="shared" si="1"/>
        <v>7</v>
      </c>
      <c r="H24" s="274">
        <v>4</v>
      </c>
      <c r="I24" s="272">
        <v>2</v>
      </c>
      <c r="J24" s="273">
        <f t="shared" si="2"/>
        <v>6</v>
      </c>
      <c r="K24" s="274">
        <v>0</v>
      </c>
      <c r="L24" s="272">
        <v>1</v>
      </c>
      <c r="M24" s="275">
        <f t="shared" si="3"/>
        <v>1</v>
      </c>
      <c r="N24" s="269">
        <v>7</v>
      </c>
      <c r="O24" s="270">
        <v>3</v>
      </c>
      <c r="P24" s="271">
        <f t="shared" si="4"/>
        <v>10</v>
      </c>
      <c r="Q24" s="269">
        <v>1</v>
      </c>
      <c r="R24" s="270">
        <v>1</v>
      </c>
      <c r="S24" s="271">
        <f t="shared" si="5"/>
        <v>2</v>
      </c>
      <c r="T24" s="269">
        <v>0</v>
      </c>
      <c r="U24" s="270">
        <v>1</v>
      </c>
      <c r="V24" s="550">
        <f t="shared" si="6"/>
        <v>1</v>
      </c>
      <c r="W24" s="554">
        <f t="shared" si="9"/>
        <v>67</v>
      </c>
    </row>
    <row r="25" spans="1:23" ht="23.25" customHeight="1" x14ac:dyDescent="0.2">
      <c r="A25" s="558" t="s">
        <v>126</v>
      </c>
      <c r="B25" s="269">
        <v>69</v>
      </c>
      <c r="C25" s="270">
        <v>55</v>
      </c>
      <c r="D25" s="271">
        <f t="shared" si="0"/>
        <v>124</v>
      </c>
      <c r="E25" s="269">
        <f t="shared" si="7"/>
        <v>43</v>
      </c>
      <c r="F25" s="270">
        <f t="shared" si="8"/>
        <v>28</v>
      </c>
      <c r="G25" s="273">
        <f t="shared" si="1"/>
        <v>71</v>
      </c>
      <c r="H25" s="274">
        <v>30</v>
      </c>
      <c r="I25" s="272">
        <v>20</v>
      </c>
      <c r="J25" s="273">
        <f t="shared" si="2"/>
        <v>50</v>
      </c>
      <c r="K25" s="274">
        <v>13</v>
      </c>
      <c r="L25" s="272">
        <v>8</v>
      </c>
      <c r="M25" s="275">
        <f t="shared" si="3"/>
        <v>21</v>
      </c>
      <c r="N25" s="269">
        <v>15</v>
      </c>
      <c r="O25" s="270">
        <v>20</v>
      </c>
      <c r="P25" s="271">
        <f t="shared" si="4"/>
        <v>35</v>
      </c>
      <c r="Q25" s="269">
        <v>0</v>
      </c>
      <c r="R25" s="270">
        <v>0</v>
      </c>
      <c r="S25" s="271">
        <f t="shared" si="5"/>
        <v>0</v>
      </c>
      <c r="T25" s="269">
        <v>0</v>
      </c>
      <c r="U25" s="270">
        <v>1</v>
      </c>
      <c r="V25" s="550">
        <f t="shared" si="6"/>
        <v>1</v>
      </c>
      <c r="W25" s="554">
        <f t="shared" si="9"/>
        <v>231</v>
      </c>
    </row>
    <row r="26" spans="1:23" ht="23.25" customHeight="1" x14ac:dyDescent="0.2">
      <c r="A26" s="558" t="s">
        <v>127</v>
      </c>
      <c r="B26" s="269">
        <v>29</v>
      </c>
      <c r="C26" s="270">
        <v>32</v>
      </c>
      <c r="D26" s="271">
        <f t="shared" si="0"/>
        <v>61</v>
      </c>
      <c r="E26" s="269">
        <f t="shared" si="7"/>
        <v>8</v>
      </c>
      <c r="F26" s="270">
        <f t="shared" si="8"/>
        <v>12</v>
      </c>
      <c r="G26" s="273">
        <f t="shared" si="1"/>
        <v>20</v>
      </c>
      <c r="H26" s="274">
        <v>6</v>
      </c>
      <c r="I26" s="272">
        <v>9</v>
      </c>
      <c r="J26" s="273">
        <f t="shared" si="2"/>
        <v>15</v>
      </c>
      <c r="K26" s="274">
        <v>2</v>
      </c>
      <c r="L26" s="272">
        <v>3</v>
      </c>
      <c r="M26" s="275">
        <f t="shared" si="3"/>
        <v>5</v>
      </c>
      <c r="N26" s="269">
        <v>9</v>
      </c>
      <c r="O26" s="270">
        <v>6</v>
      </c>
      <c r="P26" s="271">
        <f t="shared" si="4"/>
        <v>15</v>
      </c>
      <c r="Q26" s="269">
        <v>3</v>
      </c>
      <c r="R26" s="270">
        <v>0</v>
      </c>
      <c r="S26" s="271">
        <f t="shared" si="5"/>
        <v>3</v>
      </c>
      <c r="T26" s="269">
        <v>0</v>
      </c>
      <c r="U26" s="270">
        <v>0</v>
      </c>
      <c r="V26" s="550">
        <f t="shared" si="6"/>
        <v>0</v>
      </c>
      <c r="W26" s="554">
        <f t="shared" si="9"/>
        <v>99</v>
      </c>
    </row>
    <row r="27" spans="1:23" ht="23.25" customHeight="1" x14ac:dyDescent="0.2">
      <c r="A27" s="558" t="s">
        <v>355</v>
      </c>
      <c r="B27" s="269">
        <v>1</v>
      </c>
      <c r="C27" s="270">
        <v>1</v>
      </c>
      <c r="D27" s="271">
        <f t="shared" si="0"/>
        <v>2</v>
      </c>
      <c r="E27" s="269">
        <f t="shared" si="7"/>
        <v>7</v>
      </c>
      <c r="F27" s="270">
        <f t="shared" si="8"/>
        <v>1</v>
      </c>
      <c r="G27" s="273">
        <f t="shared" si="1"/>
        <v>8</v>
      </c>
      <c r="H27" s="274">
        <v>5</v>
      </c>
      <c r="I27" s="272">
        <v>0</v>
      </c>
      <c r="J27" s="273">
        <f t="shared" si="2"/>
        <v>5</v>
      </c>
      <c r="K27" s="274">
        <v>2</v>
      </c>
      <c r="L27" s="272">
        <v>1</v>
      </c>
      <c r="M27" s="275">
        <f t="shared" si="3"/>
        <v>3</v>
      </c>
      <c r="N27" s="269">
        <v>3</v>
      </c>
      <c r="O27" s="270">
        <v>0</v>
      </c>
      <c r="P27" s="271">
        <f t="shared" si="4"/>
        <v>3</v>
      </c>
      <c r="Q27" s="269">
        <v>0</v>
      </c>
      <c r="R27" s="270">
        <v>0</v>
      </c>
      <c r="S27" s="271">
        <f t="shared" si="5"/>
        <v>0</v>
      </c>
      <c r="T27" s="269">
        <v>0</v>
      </c>
      <c r="U27" s="270">
        <v>0</v>
      </c>
      <c r="V27" s="550">
        <f t="shared" si="6"/>
        <v>0</v>
      </c>
      <c r="W27" s="554">
        <f t="shared" si="9"/>
        <v>13</v>
      </c>
    </row>
    <row r="28" spans="1:23" ht="23.25" customHeight="1" x14ac:dyDescent="0.2">
      <c r="A28" s="558" t="s">
        <v>128</v>
      </c>
      <c r="B28" s="269">
        <v>21</v>
      </c>
      <c r="C28" s="270">
        <v>10</v>
      </c>
      <c r="D28" s="271">
        <f t="shared" si="0"/>
        <v>31</v>
      </c>
      <c r="E28" s="269">
        <f t="shared" si="7"/>
        <v>11</v>
      </c>
      <c r="F28" s="270">
        <f t="shared" si="8"/>
        <v>4</v>
      </c>
      <c r="G28" s="273">
        <f t="shared" si="1"/>
        <v>15</v>
      </c>
      <c r="H28" s="274">
        <v>5</v>
      </c>
      <c r="I28" s="272">
        <v>3</v>
      </c>
      <c r="J28" s="273">
        <f t="shared" si="2"/>
        <v>8</v>
      </c>
      <c r="K28" s="274">
        <v>6</v>
      </c>
      <c r="L28" s="272">
        <v>1</v>
      </c>
      <c r="M28" s="275">
        <f t="shared" si="3"/>
        <v>7</v>
      </c>
      <c r="N28" s="269">
        <v>3</v>
      </c>
      <c r="O28" s="270">
        <v>2</v>
      </c>
      <c r="P28" s="271">
        <f t="shared" si="4"/>
        <v>5</v>
      </c>
      <c r="Q28" s="269">
        <v>0</v>
      </c>
      <c r="R28" s="270">
        <v>0</v>
      </c>
      <c r="S28" s="271">
        <f t="shared" si="5"/>
        <v>0</v>
      </c>
      <c r="T28" s="269">
        <v>2</v>
      </c>
      <c r="U28" s="270">
        <v>0</v>
      </c>
      <c r="V28" s="550">
        <f t="shared" si="6"/>
        <v>2</v>
      </c>
      <c r="W28" s="554">
        <f t="shared" si="9"/>
        <v>53</v>
      </c>
    </row>
    <row r="29" spans="1:23" ht="23.25" customHeight="1" x14ac:dyDescent="0.2">
      <c r="A29" s="558" t="s">
        <v>129</v>
      </c>
      <c r="B29" s="269">
        <v>461</v>
      </c>
      <c r="C29" s="270">
        <v>538</v>
      </c>
      <c r="D29" s="271">
        <f t="shared" si="0"/>
        <v>999</v>
      </c>
      <c r="E29" s="269">
        <f t="shared" si="7"/>
        <v>172</v>
      </c>
      <c r="F29" s="270">
        <f t="shared" si="8"/>
        <v>101</v>
      </c>
      <c r="G29" s="273">
        <f t="shared" si="1"/>
        <v>273</v>
      </c>
      <c r="H29" s="274">
        <v>83</v>
      </c>
      <c r="I29" s="272">
        <v>64</v>
      </c>
      <c r="J29" s="273">
        <f t="shared" si="2"/>
        <v>147</v>
      </c>
      <c r="K29" s="274">
        <v>89</v>
      </c>
      <c r="L29" s="272">
        <v>37</v>
      </c>
      <c r="M29" s="275">
        <f t="shared" si="3"/>
        <v>126</v>
      </c>
      <c r="N29" s="269">
        <v>96</v>
      </c>
      <c r="O29" s="270">
        <v>106</v>
      </c>
      <c r="P29" s="271">
        <f t="shared" si="4"/>
        <v>202</v>
      </c>
      <c r="Q29" s="269">
        <v>13</v>
      </c>
      <c r="R29" s="270">
        <v>13</v>
      </c>
      <c r="S29" s="271">
        <f t="shared" si="5"/>
        <v>26</v>
      </c>
      <c r="T29" s="269">
        <v>8</v>
      </c>
      <c r="U29" s="270">
        <v>6</v>
      </c>
      <c r="V29" s="550">
        <f t="shared" si="6"/>
        <v>14</v>
      </c>
      <c r="W29" s="554">
        <f t="shared" si="9"/>
        <v>1514</v>
      </c>
    </row>
    <row r="30" spans="1:23" ht="23.25" customHeight="1" x14ac:dyDescent="0.2">
      <c r="A30" s="558" t="s">
        <v>130</v>
      </c>
      <c r="B30" s="269">
        <v>99</v>
      </c>
      <c r="C30" s="270">
        <v>63</v>
      </c>
      <c r="D30" s="271">
        <f t="shared" si="0"/>
        <v>162</v>
      </c>
      <c r="E30" s="269">
        <f t="shared" si="7"/>
        <v>53</v>
      </c>
      <c r="F30" s="270">
        <f t="shared" si="8"/>
        <v>35</v>
      </c>
      <c r="G30" s="273">
        <f t="shared" si="1"/>
        <v>88</v>
      </c>
      <c r="H30" s="274">
        <v>36</v>
      </c>
      <c r="I30" s="272">
        <v>26</v>
      </c>
      <c r="J30" s="273">
        <f t="shared" si="2"/>
        <v>62</v>
      </c>
      <c r="K30" s="274">
        <v>17</v>
      </c>
      <c r="L30" s="272">
        <v>9</v>
      </c>
      <c r="M30" s="275">
        <f t="shared" si="3"/>
        <v>26</v>
      </c>
      <c r="N30" s="269">
        <v>15</v>
      </c>
      <c r="O30" s="270">
        <v>17</v>
      </c>
      <c r="P30" s="271">
        <f t="shared" si="4"/>
        <v>32</v>
      </c>
      <c r="Q30" s="269">
        <v>1</v>
      </c>
      <c r="R30" s="270">
        <v>0</v>
      </c>
      <c r="S30" s="271">
        <f t="shared" si="5"/>
        <v>1</v>
      </c>
      <c r="T30" s="269">
        <v>2</v>
      </c>
      <c r="U30" s="270">
        <v>1</v>
      </c>
      <c r="V30" s="550">
        <f t="shared" si="6"/>
        <v>3</v>
      </c>
      <c r="W30" s="554">
        <f t="shared" si="9"/>
        <v>286</v>
      </c>
    </row>
    <row r="31" spans="1:23" ht="23.25" customHeight="1" x14ac:dyDescent="0.2">
      <c r="A31" s="558" t="s">
        <v>131</v>
      </c>
      <c r="B31" s="269">
        <v>4</v>
      </c>
      <c r="C31" s="270">
        <v>3</v>
      </c>
      <c r="D31" s="271">
        <f t="shared" si="0"/>
        <v>7</v>
      </c>
      <c r="E31" s="269">
        <f t="shared" si="7"/>
        <v>1</v>
      </c>
      <c r="F31" s="270">
        <f t="shared" si="8"/>
        <v>1</v>
      </c>
      <c r="G31" s="273">
        <f t="shared" si="1"/>
        <v>2</v>
      </c>
      <c r="H31" s="274">
        <v>1</v>
      </c>
      <c r="I31" s="272">
        <v>1</v>
      </c>
      <c r="J31" s="273">
        <f t="shared" si="2"/>
        <v>2</v>
      </c>
      <c r="K31" s="274">
        <v>0</v>
      </c>
      <c r="L31" s="272">
        <v>0</v>
      </c>
      <c r="M31" s="275">
        <f t="shared" si="3"/>
        <v>0</v>
      </c>
      <c r="N31" s="269">
        <v>0</v>
      </c>
      <c r="O31" s="270">
        <v>0</v>
      </c>
      <c r="P31" s="271">
        <f t="shared" si="4"/>
        <v>0</v>
      </c>
      <c r="Q31" s="269">
        <v>0</v>
      </c>
      <c r="R31" s="270">
        <v>0</v>
      </c>
      <c r="S31" s="271">
        <f t="shared" si="5"/>
        <v>0</v>
      </c>
      <c r="T31" s="269">
        <v>0</v>
      </c>
      <c r="U31" s="270">
        <v>0</v>
      </c>
      <c r="V31" s="550">
        <f t="shared" si="6"/>
        <v>0</v>
      </c>
      <c r="W31" s="554">
        <f t="shared" si="9"/>
        <v>9</v>
      </c>
    </row>
    <row r="32" spans="1:23" ht="23.25" customHeight="1" x14ac:dyDescent="0.2">
      <c r="A32" s="558" t="s">
        <v>132</v>
      </c>
      <c r="B32" s="269">
        <v>18</v>
      </c>
      <c r="C32" s="270">
        <v>8</v>
      </c>
      <c r="D32" s="271">
        <f t="shared" si="0"/>
        <v>26</v>
      </c>
      <c r="E32" s="269">
        <f t="shared" si="7"/>
        <v>8</v>
      </c>
      <c r="F32" s="270">
        <f t="shared" si="8"/>
        <v>8</v>
      </c>
      <c r="G32" s="273">
        <f t="shared" si="1"/>
        <v>16</v>
      </c>
      <c r="H32" s="274">
        <v>5</v>
      </c>
      <c r="I32" s="272">
        <v>4</v>
      </c>
      <c r="J32" s="273">
        <f t="shared" si="2"/>
        <v>9</v>
      </c>
      <c r="K32" s="274">
        <v>3</v>
      </c>
      <c r="L32" s="272">
        <v>4</v>
      </c>
      <c r="M32" s="275">
        <f t="shared" si="3"/>
        <v>7</v>
      </c>
      <c r="N32" s="269">
        <v>0</v>
      </c>
      <c r="O32" s="270">
        <v>2</v>
      </c>
      <c r="P32" s="271">
        <f t="shared" si="4"/>
        <v>2</v>
      </c>
      <c r="Q32" s="269">
        <v>0</v>
      </c>
      <c r="R32" s="270">
        <v>0</v>
      </c>
      <c r="S32" s="271">
        <f t="shared" si="5"/>
        <v>0</v>
      </c>
      <c r="T32" s="269">
        <v>0</v>
      </c>
      <c r="U32" s="270">
        <v>0</v>
      </c>
      <c r="V32" s="550">
        <f t="shared" si="6"/>
        <v>0</v>
      </c>
      <c r="W32" s="554">
        <f t="shared" si="9"/>
        <v>44</v>
      </c>
    </row>
    <row r="33" spans="1:23" ht="23.25" customHeight="1" x14ac:dyDescent="0.2">
      <c r="A33" s="558" t="s">
        <v>133</v>
      </c>
      <c r="B33" s="269">
        <v>129</v>
      </c>
      <c r="C33" s="270">
        <v>140</v>
      </c>
      <c r="D33" s="271">
        <f t="shared" si="0"/>
        <v>269</v>
      </c>
      <c r="E33" s="269">
        <f t="shared" si="7"/>
        <v>38</v>
      </c>
      <c r="F33" s="270">
        <f t="shared" si="8"/>
        <v>30</v>
      </c>
      <c r="G33" s="273">
        <f t="shared" si="1"/>
        <v>68</v>
      </c>
      <c r="H33" s="274">
        <v>24</v>
      </c>
      <c r="I33" s="272">
        <v>12</v>
      </c>
      <c r="J33" s="273">
        <f t="shared" si="2"/>
        <v>36</v>
      </c>
      <c r="K33" s="274">
        <v>14</v>
      </c>
      <c r="L33" s="272">
        <v>18</v>
      </c>
      <c r="M33" s="275">
        <f t="shared" si="3"/>
        <v>32</v>
      </c>
      <c r="N33" s="269">
        <v>25</v>
      </c>
      <c r="O33" s="270">
        <v>23</v>
      </c>
      <c r="P33" s="271">
        <f t="shared" si="4"/>
        <v>48</v>
      </c>
      <c r="Q33" s="269">
        <v>6</v>
      </c>
      <c r="R33" s="270">
        <v>5</v>
      </c>
      <c r="S33" s="271">
        <f t="shared" si="5"/>
        <v>11</v>
      </c>
      <c r="T33" s="269">
        <v>4</v>
      </c>
      <c r="U33" s="270">
        <v>1</v>
      </c>
      <c r="V33" s="550">
        <f t="shared" si="6"/>
        <v>5</v>
      </c>
      <c r="W33" s="554">
        <f t="shared" si="9"/>
        <v>401</v>
      </c>
    </row>
    <row r="34" spans="1:23" ht="23.25" customHeight="1" x14ac:dyDescent="0.2">
      <c r="A34" s="558" t="s">
        <v>374</v>
      </c>
      <c r="B34" s="269">
        <v>27</v>
      </c>
      <c r="C34" s="270">
        <v>16</v>
      </c>
      <c r="D34" s="271">
        <f t="shared" si="0"/>
        <v>43</v>
      </c>
      <c r="E34" s="269">
        <f t="shared" si="7"/>
        <v>10</v>
      </c>
      <c r="F34" s="270">
        <f t="shared" si="8"/>
        <v>7</v>
      </c>
      <c r="G34" s="273">
        <f t="shared" si="1"/>
        <v>17</v>
      </c>
      <c r="H34" s="274">
        <v>5</v>
      </c>
      <c r="I34" s="272">
        <v>5</v>
      </c>
      <c r="J34" s="273">
        <f t="shared" si="2"/>
        <v>10</v>
      </c>
      <c r="K34" s="274">
        <v>5</v>
      </c>
      <c r="L34" s="272">
        <v>2</v>
      </c>
      <c r="M34" s="275">
        <f t="shared" si="3"/>
        <v>7</v>
      </c>
      <c r="N34" s="269">
        <v>10</v>
      </c>
      <c r="O34" s="270">
        <v>0</v>
      </c>
      <c r="P34" s="271">
        <f t="shared" si="4"/>
        <v>10</v>
      </c>
      <c r="Q34" s="269">
        <v>0</v>
      </c>
      <c r="R34" s="270">
        <v>0</v>
      </c>
      <c r="S34" s="271">
        <f t="shared" si="5"/>
        <v>0</v>
      </c>
      <c r="T34" s="269">
        <v>1</v>
      </c>
      <c r="U34" s="270">
        <v>0</v>
      </c>
      <c r="V34" s="550">
        <f t="shared" si="6"/>
        <v>1</v>
      </c>
      <c r="W34" s="554">
        <f t="shared" si="9"/>
        <v>71</v>
      </c>
    </row>
    <row r="35" spans="1:23" ht="23.25" customHeight="1" x14ac:dyDescent="0.2">
      <c r="A35" s="558" t="s">
        <v>134</v>
      </c>
      <c r="B35" s="269">
        <v>29</v>
      </c>
      <c r="C35" s="270">
        <v>30</v>
      </c>
      <c r="D35" s="271">
        <f t="shared" si="0"/>
        <v>59</v>
      </c>
      <c r="E35" s="269">
        <f t="shared" si="7"/>
        <v>18</v>
      </c>
      <c r="F35" s="270">
        <f t="shared" si="8"/>
        <v>14</v>
      </c>
      <c r="G35" s="273">
        <f t="shared" si="1"/>
        <v>32</v>
      </c>
      <c r="H35" s="274">
        <v>11</v>
      </c>
      <c r="I35" s="272">
        <v>10</v>
      </c>
      <c r="J35" s="273">
        <f t="shared" si="2"/>
        <v>21</v>
      </c>
      <c r="K35" s="274">
        <v>7</v>
      </c>
      <c r="L35" s="272">
        <v>4</v>
      </c>
      <c r="M35" s="275">
        <f t="shared" si="3"/>
        <v>11</v>
      </c>
      <c r="N35" s="269">
        <v>7</v>
      </c>
      <c r="O35" s="270">
        <v>11</v>
      </c>
      <c r="P35" s="271">
        <f t="shared" si="4"/>
        <v>18</v>
      </c>
      <c r="Q35" s="269">
        <v>2</v>
      </c>
      <c r="R35" s="270">
        <v>1</v>
      </c>
      <c r="S35" s="271">
        <f t="shared" si="5"/>
        <v>3</v>
      </c>
      <c r="T35" s="269">
        <v>1</v>
      </c>
      <c r="U35" s="270">
        <v>0</v>
      </c>
      <c r="V35" s="550">
        <f t="shared" si="6"/>
        <v>1</v>
      </c>
      <c r="W35" s="554">
        <f t="shared" si="9"/>
        <v>113</v>
      </c>
    </row>
    <row r="36" spans="1:23" ht="21" customHeight="1" x14ac:dyDescent="0.2">
      <c r="A36" s="558" t="s">
        <v>135</v>
      </c>
      <c r="B36" s="269">
        <v>14</v>
      </c>
      <c r="C36" s="270">
        <v>12</v>
      </c>
      <c r="D36" s="271">
        <f t="shared" si="0"/>
        <v>26</v>
      </c>
      <c r="E36" s="269">
        <f t="shared" si="7"/>
        <v>1</v>
      </c>
      <c r="F36" s="270">
        <f t="shared" si="8"/>
        <v>3</v>
      </c>
      <c r="G36" s="273">
        <f t="shared" si="1"/>
        <v>4</v>
      </c>
      <c r="H36" s="274">
        <v>1</v>
      </c>
      <c r="I36" s="272">
        <v>1</v>
      </c>
      <c r="J36" s="273">
        <f t="shared" si="2"/>
        <v>2</v>
      </c>
      <c r="K36" s="274">
        <v>0</v>
      </c>
      <c r="L36" s="272">
        <v>2</v>
      </c>
      <c r="M36" s="275">
        <f t="shared" si="3"/>
        <v>2</v>
      </c>
      <c r="N36" s="269">
        <v>2</v>
      </c>
      <c r="O36" s="270">
        <v>3</v>
      </c>
      <c r="P36" s="271">
        <f t="shared" si="4"/>
        <v>5</v>
      </c>
      <c r="Q36" s="269">
        <v>0</v>
      </c>
      <c r="R36" s="270">
        <v>0</v>
      </c>
      <c r="S36" s="271">
        <f t="shared" si="5"/>
        <v>0</v>
      </c>
      <c r="T36" s="269">
        <v>0</v>
      </c>
      <c r="U36" s="270">
        <v>0</v>
      </c>
      <c r="V36" s="550">
        <f t="shared" si="6"/>
        <v>0</v>
      </c>
      <c r="W36" s="554">
        <f t="shared" si="9"/>
        <v>35</v>
      </c>
    </row>
    <row r="37" spans="1:23" ht="23.25" customHeight="1" x14ac:dyDescent="0.2">
      <c r="A37" s="558" t="s">
        <v>136</v>
      </c>
      <c r="B37" s="269">
        <v>41</v>
      </c>
      <c r="C37" s="270">
        <v>42</v>
      </c>
      <c r="D37" s="271">
        <f t="shared" si="0"/>
        <v>83</v>
      </c>
      <c r="E37" s="269">
        <f t="shared" si="7"/>
        <v>13</v>
      </c>
      <c r="F37" s="270">
        <f t="shared" si="8"/>
        <v>11</v>
      </c>
      <c r="G37" s="273">
        <f t="shared" si="1"/>
        <v>24</v>
      </c>
      <c r="H37" s="274">
        <v>9</v>
      </c>
      <c r="I37" s="272">
        <v>9</v>
      </c>
      <c r="J37" s="273">
        <f t="shared" si="2"/>
        <v>18</v>
      </c>
      <c r="K37" s="274">
        <v>4</v>
      </c>
      <c r="L37" s="272">
        <v>2</v>
      </c>
      <c r="M37" s="275">
        <f t="shared" si="3"/>
        <v>6</v>
      </c>
      <c r="N37" s="269">
        <v>1</v>
      </c>
      <c r="O37" s="270">
        <v>6</v>
      </c>
      <c r="P37" s="271">
        <f t="shared" si="4"/>
        <v>7</v>
      </c>
      <c r="Q37" s="269">
        <v>1</v>
      </c>
      <c r="R37" s="270">
        <v>0</v>
      </c>
      <c r="S37" s="271">
        <f t="shared" si="5"/>
        <v>1</v>
      </c>
      <c r="T37" s="269">
        <v>1</v>
      </c>
      <c r="U37" s="270">
        <v>1</v>
      </c>
      <c r="V37" s="550">
        <f t="shared" si="6"/>
        <v>2</v>
      </c>
      <c r="W37" s="554">
        <f t="shared" si="9"/>
        <v>117</v>
      </c>
    </row>
    <row r="38" spans="1:23" ht="23.25" customHeight="1" x14ac:dyDescent="0.2">
      <c r="A38" s="558" t="s">
        <v>137</v>
      </c>
      <c r="B38" s="269">
        <v>90</v>
      </c>
      <c r="C38" s="270">
        <v>55</v>
      </c>
      <c r="D38" s="271">
        <f t="shared" si="0"/>
        <v>145</v>
      </c>
      <c r="E38" s="269">
        <f t="shared" si="7"/>
        <v>30</v>
      </c>
      <c r="F38" s="270">
        <f t="shared" si="8"/>
        <v>25</v>
      </c>
      <c r="G38" s="273">
        <f t="shared" si="1"/>
        <v>55</v>
      </c>
      <c r="H38" s="274">
        <v>19</v>
      </c>
      <c r="I38" s="272">
        <v>11</v>
      </c>
      <c r="J38" s="273">
        <f t="shared" si="2"/>
        <v>30</v>
      </c>
      <c r="K38" s="274">
        <v>11</v>
      </c>
      <c r="L38" s="272">
        <v>14</v>
      </c>
      <c r="M38" s="275">
        <f t="shared" si="3"/>
        <v>25</v>
      </c>
      <c r="N38" s="269">
        <v>11</v>
      </c>
      <c r="O38" s="270">
        <v>11</v>
      </c>
      <c r="P38" s="271">
        <f t="shared" si="4"/>
        <v>22</v>
      </c>
      <c r="Q38" s="269">
        <v>1</v>
      </c>
      <c r="R38" s="270">
        <v>3</v>
      </c>
      <c r="S38" s="271">
        <f t="shared" si="5"/>
        <v>4</v>
      </c>
      <c r="T38" s="269">
        <v>0</v>
      </c>
      <c r="U38" s="270">
        <v>0</v>
      </c>
      <c r="V38" s="550">
        <f t="shared" si="6"/>
        <v>0</v>
      </c>
      <c r="W38" s="554">
        <f t="shared" si="9"/>
        <v>226</v>
      </c>
    </row>
    <row r="39" spans="1:23" ht="23.25" customHeight="1" x14ac:dyDescent="0.2">
      <c r="A39" s="558" t="s">
        <v>138</v>
      </c>
      <c r="B39" s="269">
        <v>99</v>
      </c>
      <c r="C39" s="270">
        <v>83</v>
      </c>
      <c r="D39" s="271">
        <f t="shared" si="0"/>
        <v>182</v>
      </c>
      <c r="E39" s="269">
        <f t="shared" si="7"/>
        <v>38</v>
      </c>
      <c r="F39" s="270">
        <f t="shared" si="8"/>
        <v>27</v>
      </c>
      <c r="G39" s="273">
        <f t="shared" si="1"/>
        <v>65</v>
      </c>
      <c r="H39" s="274">
        <v>19</v>
      </c>
      <c r="I39" s="272">
        <v>15</v>
      </c>
      <c r="J39" s="273">
        <f t="shared" si="2"/>
        <v>34</v>
      </c>
      <c r="K39" s="274">
        <v>19</v>
      </c>
      <c r="L39" s="272">
        <v>12</v>
      </c>
      <c r="M39" s="275">
        <f t="shared" si="3"/>
        <v>31</v>
      </c>
      <c r="N39" s="269">
        <v>16</v>
      </c>
      <c r="O39" s="270">
        <v>10</v>
      </c>
      <c r="P39" s="271">
        <f t="shared" si="4"/>
        <v>26</v>
      </c>
      <c r="Q39" s="269">
        <v>5</v>
      </c>
      <c r="R39" s="270">
        <v>1</v>
      </c>
      <c r="S39" s="271">
        <f t="shared" si="5"/>
        <v>6</v>
      </c>
      <c r="T39" s="269">
        <v>3</v>
      </c>
      <c r="U39" s="270">
        <v>0</v>
      </c>
      <c r="V39" s="550">
        <f t="shared" si="6"/>
        <v>3</v>
      </c>
      <c r="W39" s="554">
        <f t="shared" si="9"/>
        <v>282</v>
      </c>
    </row>
    <row r="40" spans="1:23" ht="23.25" customHeight="1" x14ac:dyDescent="0.2">
      <c r="A40" s="558" t="s">
        <v>139</v>
      </c>
      <c r="B40" s="269">
        <v>81</v>
      </c>
      <c r="C40" s="270">
        <v>55</v>
      </c>
      <c r="D40" s="271">
        <f t="shared" ref="D40:D71" si="10">SUM(B40:C40)</f>
        <v>136</v>
      </c>
      <c r="E40" s="269">
        <f t="shared" si="7"/>
        <v>30</v>
      </c>
      <c r="F40" s="270">
        <f t="shared" si="8"/>
        <v>28</v>
      </c>
      <c r="G40" s="273">
        <f t="shared" ref="G40:G71" si="11">SUM(E40:F40)</f>
        <v>58</v>
      </c>
      <c r="H40" s="274">
        <v>22</v>
      </c>
      <c r="I40" s="272">
        <v>11</v>
      </c>
      <c r="J40" s="273">
        <f t="shared" ref="J40:J71" si="12">SUM(H40:I40)</f>
        <v>33</v>
      </c>
      <c r="K40" s="274">
        <v>8</v>
      </c>
      <c r="L40" s="272">
        <v>17</v>
      </c>
      <c r="M40" s="275">
        <f t="shared" ref="M40:M71" si="13">SUM(K40:L40)</f>
        <v>25</v>
      </c>
      <c r="N40" s="269">
        <v>10</v>
      </c>
      <c r="O40" s="270">
        <v>17</v>
      </c>
      <c r="P40" s="271">
        <f t="shared" ref="P40:P71" si="14">SUM(N40:O40)</f>
        <v>27</v>
      </c>
      <c r="Q40" s="269">
        <v>5</v>
      </c>
      <c r="R40" s="270">
        <v>2</v>
      </c>
      <c r="S40" s="271">
        <f t="shared" ref="S40:S71" si="15">SUM(Q40:R40)</f>
        <v>7</v>
      </c>
      <c r="T40" s="269">
        <v>6</v>
      </c>
      <c r="U40" s="270">
        <v>2</v>
      </c>
      <c r="V40" s="550">
        <f t="shared" ref="V40:V71" si="16">SUM(T40:U40)</f>
        <v>8</v>
      </c>
      <c r="W40" s="554">
        <f t="shared" si="9"/>
        <v>236</v>
      </c>
    </row>
    <row r="41" spans="1:23" ht="23.25" customHeight="1" x14ac:dyDescent="0.2">
      <c r="A41" s="558" t="s">
        <v>140</v>
      </c>
      <c r="B41" s="269">
        <v>9</v>
      </c>
      <c r="C41" s="270">
        <v>5</v>
      </c>
      <c r="D41" s="271">
        <f t="shared" si="10"/>
        <v>14</v>
      </c>
      <c r="E41" s="269">
        <f t="shared" si="7"/>
        <v>2</v>
      </c>
      <c r="F41" s="270">
        <f t="shared" si="8"/>
        <v>2</v>
      </c>
      <c r="G41" s="273">
        <f t="shared" si="11"/>
        <v>4</v>
      </c>
      <c r="H41" s="274">
        <v>2</v>
      </c>
      <c r="I41" s="272">
        <v>2</v>
      </c>
      <c r="J41" s="273">
        <f t="shared" si="12"/>
        <v>4</v>
      </c>
      <c r="K41" s="274">
        <v>0</v>
      </c>
      <c r="L41" s="272">
        <v>0</v>
      </c>
      <c r="M41" s="275">
        <f t="shared" si="13"/>
        <v>0</v>
      </c>
      <c r="N41" s="269">
        <v>0</v>
      </c>
      <c r="O41" s="270">
        <v>2</v>
      </c>
      <c r="P41" s="271">
        <f t="shared" si="14"/>
        <v>2</v>
      </c>
      <c r="Q41" s="269">
        <v>0</v>
      </c>
      <c r="R41" s="270">
        <v>0</v>
      </c>
      <c r="S41" s="271">
        <f t="shared" si="15"/>
        <v>0</v>
      </c>
      <c r="T41" s="269">
        <v>0</v>
      </c>
      <c r="U41" s="270">
        <v>0</v>
      </c>
      <c r="V41" s="550">
        <f t="shared" si="16"/>
        <v>0</v>
      </c>
      <c r="W41" s="554">
        <f t="shared" si="9"/>
        <v>20</v>
      </c>
    </row>
    <row r="42" spans="1:23" ht="23.25" customHeight="1" x14ac:dyDescent="0.2">
      <c r="A42" s="558" t="s">
        <v>141</v>
      </c>
      <c r="B42" s="269">
        <v>31</v>
      </c>
      <c r="C42" s="270">
        <v>30</v>
      </c>
      <c r="D42" s="271">
        <f t="shared" si="10"/>
        <v>61</v>
      </c>
      <c r="E42" s="269">
        <f t="shared" si="7"/>
        <v>18</v>
      </c>
      <c r="F42" s="270">
        <f t="shared" si="8"/>
        <v>12</v>
      </c>
      <c r="G42" s="273">
        <f t="shared" si="11"/>
        <v>30</v>
      </c>
      <c r="H42" s="274">
        <v>7</v>
      </c>
      <c r="I42" s="272">
        <v>6</v>
      </c>
      <c r="J42" s="273">
        <f t="shared" si="12"/>
        <v>13</v>
      </c>
      <c r="K42" s="274">
        <v>11</v>
      </c>
      <c r="L42" s="272">
        <v>6</v>
      </c>
      <c r="M42" s="275">
        <f t="shared" si="13"/>
        <v>17</v>
      </c>
      <c r="N42" s="269">
        <v>3</v>
      </c>
      <c r="O42" s="270">
        <v>5</v>
      </c>
      <c r="P42" s="271">
        <f t="shared" si="14"/>
        <v>8</v>
      </c>
      <c r="Q42" s="269">
        <v>0</v>
      </c>
      <c r="R42" s="270">
        <v>0</v>
      </c>
      <c r="S42" s="271">
        <f t="shared" si="15"/>
        <v>0</v>
      </c>
      <c r="T42" s="269">
        <v>0</v>
      </c>
      <c r="U42" s="270">
        <v>0</v>
      </c>
      <c r="V42" s="550">
        <f t="shared" si="16"/>
        <v>0</v>
      </c>
      <c r="W42" s="554">
        <f t="shared" si="9"/>
        <v>99</v>
      </c>
    </row>
    <row r="43" spans="1:23" ht="23.25" customHeight="1" x14ac:dyDescent="0.2">
      <c r="A43" s="558" t="s">
        <v>142</v>
      </c>
      <c r="B43" s="269">
        <v>63</v>
      </c>
      <c r="C43" s="270">
        <v>39</v>
      </c>
      <c r="D43" s="271">
        <f t="shared" si="10"/>
        <v>102</v>
      </c>
      <c r="E43" s="269">
        <f t="shared" si="7"/>
        <v>34</v>
      </c>
      <c r="F43" s="270">
        <f t="shared" si="8"/>
        <v>25</v>
      </c>
      <c r="G43" s="273">
        <f t="shared" si="11"/>
        <v>59</v>
      </c>
      <c r="H43" s="274">
        <v>22</v>
      </c>
      <c r="I43" s="272">
        <v>10</v>
      </c>
      <c r="J43" s="273">
        <f t="shared" si="12"/>
        <v>32</v>
      </c>
      <c r="K43" s="274">
        <v>12</v>
      </c>
      <c r="L43" s="272">
        <v>15</v>
      </c>
      <c r="M43" s="275">
        <f t="shared" si="13"/>
        <v>27</v>
      </c>
      <c r="N43" s="269">
        <v>9</v>
      </c>
      <c r="O43" s="270">
        <v>14</v>
      </c>
      <c r="P43" s="271">
        <f t="shared" si="14"/>
        <v>23</v>
      </c>
      <c r="Q43" s="269">
        <v>2</v>
      </c>
      <c r="R43" s="270">
        <v>3</v>
      </c>
      <c r="S43" s="271">
        <f t="shared" si="15"/>
        <v>5</v>
      </c>
      <c r="T43" s="269">
        <v>2</v>
      </c>
      <c r="U43" s="270">
        <v>0</v>
      </c>
      <c r="V43" s="550">
        <f t="shared" si="16"/>
        <v>2</v>
      </c>
      <c r="W43" s="554">
        <f t="shared" si="9"/>
        <v>191</v>
      </c>
    </row>
    <row r="44" spans="1:23" ht="23.25" customHeight="1" x14ac:dyDescent="0.2">
      <c r="A44" s="558" t="s">
        <v>143</v>
      </c>
      <c r="B44" s="269">
        <v>41</v>
      </c>
      <c r="C44" s="270">
        <v>35</v>
      </c>
      <c r="D44" s="271">
        <f t="shared" si="10"/>
        <v>76</v>
      </c>
      <c r="E44" s="269">
        <f t="shared" si="7"/>
        <v>16</v>
      </c>
      <c r="F44" s="270">
        <f t="shared" si="8"/>
        <v>11</v>
      </c>
      <c r="G44" s="273">
        <f t="shared" si="11"/>
        <v>27</v>
      </c>
      <c r="H44" s="274">
        <v>12</v>
      </c>
      <c r="I44" s="272">
        <v>6</v>
      </c>
      <c r="J44" s="273">
        <f t="shared" si="12"/>
        <v>18</v>
      </c>
      <c r="K44" s="274">
        <v>4</v>
      </c>
      <c r="L44" s="272">
        <v>5</v>
      </c>
      <c r="M44" s="275">
        <f t="shared" si="13"/>
        <v>9</v>
      </c>
      <c r="N44" s="269">
        <v>4</v>
      </c>
      <c r="O44" s="270">
        <v>10</v>
      </c>
      <c r="P44" s="271">
        <f t="shared" si="14"/>
        <v>14</v>
      </c>
      <c r="Q44" s="269">
        <v>1</v>
      </c>
      <c r="R44" s="270">
        <v>1</v>
      </c>
      <c r="S44" s="271">
        <f t="shared" si="15"/>
        <v>2</v>
      </c>
      <c r="T44" s="269">
        <v>1</v>
      </c>
      <c r="U44" s="270">
        <v>0</v>
      </c>
      <c r="V44" s="550">
        <f t="shared" si="16"/>
        <v>1</v>
      </c>
      <c r="W44" s="554">
        <f t="shared" si="9"/>
        <v>120</v>
      </c>
    </row>
    <row r="45" spans="1:23" ht="23.25" customHeight="1" x14ac:dyDescent="0.2">
      <c r="A45" s="558" t="s">
        <v>144</v>
      </c>
      <c r="B45" s="269">
        <v>84</v>
      </c>
      <c r="C45" s="270">
        <v>84</v>
      </c>
      <c r="D45" s="271">
        <f t="shared" si="10"/>
        <v>168</v>
      </c>
      <c r="E45" s="269">
        <f t="shared" si="7"/>
        <v>40</v>
      </c>
      <c r="F45" s="270">
        <f t="shared" si="8"/>
        <v>54</v>
      </c>
      <c r="G45" s="273">
        <f t="shared" si="11"/>
        <v>94</v>
      </c>
      <c r="H45" s="274">
        <v>30</v>
      </c>
      <c r="I45" s="272">
        <v>34</v>
      </c>
      <c r="J45" s="273">
        <f t="shared" si="12"/>
        <v>64</v>
      </c>
      <c r="K45" s="274">
        <v>10</v>
      </c>
      <c r="L45" s="272">
        <v>20</v>
      </c>
      <c r="M45" s="275">
        <f t="shared" si="13"/>
        <v>30</v>
      </c>
      <c r="N45" s="269">
        <v>17</v>
      </c>
      <c r="O45" s="270">
        <v>22</v>
      </c>
      <c r="P45" s="271">
        <f t="shared" si="14"/>
        <v>39</v>
      </c>
      <c r="Q45" s="269">
        <v>1</v>
      </c>
      <c r="R45" s="270">
        <v>1</v>
      </c>
      <c r="S45" s="271">
        <f t="shared" si="15"/>
        <v>2</v>
      </c>
      <c r="T45" s="269">
        <v>1</v>
      </c>
      <c r="U45" s="270">
        <v>1</v>
      </c>
      <c r="V45" s="550">
        <f t="shared" si="16"/>
        <v>2</v>
      </c>
      <c r="W45" s="554">
        <f t="shared" si="9"/>
        <v>305</v>
      </c>
    </row>
    <row r="46" spans="1:23" ht="23.25" customHeight="1" x14ac:dyDescent="0.2">
      <c r="A46" s="558" t="s">
        <v>145</v>
      </c>
      <c r="B46" s="269">
        <v>8</v>
      </c>
      <c r="C46" s="270">
        <v>1</v>
      </c>
      <c r="D46" s="271">
        <f t="shared" si="10"/>
        <v>9</v>
      </c>
      <c r="E46" s="269">
        <f t="shared" si="7"/>
        <v>0</v>
      </c>
      <c r="F46" s="270">
        <f t="shared" si="8"/>
        <v>2</v>
      </c>
      <c r="G46" s="273">
        <f t="shared" si="11"/>
        <v>2</v>
      </c>
      <c r="H46" s="274">
        <v>0</v>
      </c>
      <c r="I46" s="272">
        <v>2</v>
      </c>
      <c r="J46" s="273">
        <f t="shared" si="12"/>
        <v>2</v>
      </c>
      <c r="K46" s="274">
        <v>0</v>
      </c>
      <c r="L46" s="272">
        <v>0</v>
      </c>
      <c r="M46" s="275">
        <f t="shared" si="13"/>
        <v>0</v>
      </c>
      <c r="N46" s="269">
        <v>0</v>
      </c>
      <c r="O46" s="270">
        <v>0</v>
      </c>
      <c r="P46" s="271">
        <f t="shared" si="14"/>
        <v>0</v>
      </c>
      <c r="Q46" s="269">
        <v>0</v>
      </c>
      <c r="R46" s="270">
        <v>0</v>
      </c>
      <c r="S46" s="271">
        <f t="shared" si="15"/>
        <v>0</v>
      </c>
      <c r="T46" s="269">
        <v>0</v>
      </c>
      <c r="U46" s="270">
        <v>0</v>
      </c>
      <c r="V46" s="550">
        <f t="shared" si="16"/>
        <v>0</v>
      </c>
      <c r="W46" s="554">
        <f t="shared" si="9"/>
        <v>11</v>
      </c>
    </row>
    <row r="47" spans="1:23" ht="23.25" customHeight="1" x14ac:dyDescent="0.2">
      <c r="A47" s="558" t="s">
        <v>148</v>
      </c>
      <c r="B47" s="269">
        <v>375</v>
      </c>
      <c r="C47" s="270">
        <v>329</v>
      </c>
      <c r="D47" s="271">
        <f t="shared" si="10"/>
        <v>704</v>
      </c>
      <c r="E47" s="269">
        <f t="shared" si="7"/>
        <v>423</v>
      </c>
      <c r="F47" s="270">
        <f t="shared" si="8"/>
        <v>253</v>
      </c>
      <c r="G47" s="273">
        <f t="shared" si="11"/>
        <v>676</v>
      </c>
      <c r="H47" s="274">
        <v>198</v>
      </c>
      <c r="I47" s="272">
        <v>160</v>
      </c>
      <c r="J47" s="273">
        <f t="shared" si="12"/>
        <v>358</v>
      </c>
      <c r="K47" s="274">
        <v>225</v>
      </c>
      <c r="L47" s="272">
        <v>93</v>
      </c>
      <c r="M47" s="275">
        <f t="shared" si="13"/>
        <v>318</v>
      </c>
      <c r="N47" s="269">
        <v>77</v>
      </c>
      <c r="O47" s="270">
        <v>74</v>
      </c>
      <c r="P47" s="271">
        <f t="shared" si="14"/>
        <v>151</v>
      </c>
      <c r="Q47" s="269">
        <v>15</v>
      </c>
      <c r="R47" s="270">
        <v>8</v>
      </c>
      <c r="S47" s="271">
        <f t="shared" si="15"/>
        <v>23</v>
      </c>
      <c r="T47" s="269">
        <v>6</v>
      </c>
      <c r="U47" s="270">
        <v>2</v>
      </c>
      <c r="V47" s="550">
        <f t="shared" si="16"/>
        <v>8</v>
      </c>
      <c r="W47" s="554">
        <f t="shared" si="9"/>
        <v>1562</v>
      </c>
    </row>
    <row r="48" spans="1:23" ht="24.75" customHeight="1" x14ac:dyDescent="0.2">
      <c r="A48" s="558" t="s">
        <v>149</v>
      </c>
      <c r="B48" s="269">
        <v>70</v>
      </c>
      <c r="C48" s="270">
        <v>47</v>
      </c>
      <c r="D48" s="271">
        <f t="shared" si="10"/>
        <v>117</v>
      </c>
      <c r="E48" s="269">
        <f t="shared" si="7"/>
        <v>41</v>
      </c>
      <c r="F48" s="270">
        <f t="shared" si="8"/>
        <v>25</v>
      </c>
      <c r="G48" s="273">
        <f t="shared" si="11"/>
        <v>66</v>
      </c>
      <c r="H48" s="274">
        <v>29</v>
      </c>
      <c r="I48" s="272">
        <v>13</v>
      </c>
      <c r="J48" s="273">
        <f t="shared" si="12"/>
        <v>42</v>
      </c>
      <c r="K48" s="274">
        <v>12</v>
      </c>
      <c r="L48" s="272">
        <v>12</v>
      </c>
      <c r="M48" s="275">
        <f t="shared" si="13"/>
        <v>24</v>
      </c>
      <c r="N48" s="269">
        <v>14</v>
      </c>
      <c r="O48" s="270">
        <v>13</v>
      </c>
      <c r="P48" s="271">
        <f t="shared" si="14"/>
        <v>27</v>
      </c>
      <c r="Q48" s="269">
        <v>0</v>
      </c>
      <c r="R48" s="270">
        <v>1</v>
      </c>
      <c r="S48" s="271">
        <f t="shared" si="15"/>
        <v>1</v>
      </c>
      <c r="T48" s="269">
        <v>2</v>
      </c>
      <c r="U48" s="270">
        <v>0</v>
      </c>
      <c r="V48" s="550">
        <f t="shared" si="16"/>
        <v>2</v>
      </c>
      <c r="W48" s="554">
        <f t="shared" si="9"/>
        <v>213</v>
      </c>
    </row>
    <row r="49" spans="1:23" ht="23.25" customHeight="1" x14ac:dyDescent="0.2">
      <c r="A49" s="558" t="s">
        <v>153</v>
      </c>
      <c r="B49" s="269">
        <v>24</v>
      </c>
      <c r="C49" s="270">
        <v>22</v>
      </c>
      <c r="D49" s="271">
        <f t="shared" si="10"/>
        <v>46</v>
      </c>
      <c r="E49" s="269">
        <f t="shared" si="7"/>
        <v>5</v>
      </c>
      <c r="F49" s="270">
        <f t="shared" si="8"/>
        <v>6</v>
      </c>
      <c r="G49" s="273">
        <f t="shared" si="11"/>
        <v>11</v>
      </c>
      <c r="H49" s="274">
        <v>2</v>
      </c>
      <c r="I49" s="272">
        <v>4</v>
      </c>
      <c r="J49" s="273">
        <f t="shared" si="12"/>
        <v>6</v>
      </c>
      <c r="K49" s="274">
        <v>3</v>
      </c>
      <c r="L49" s="272">
        <v>2</v>
      </c>
      <c r="M49" s="275">
        <f t="shared" si="13"/>
        <v>5</v>
      </c>
      <c r="N49" s="269">
        <v>2</v>
      </c>
      <c r="O49" s="270">
        <v>1</v>
      </c>
      <c r="P49" s="271">
        <f t="shared" si="14"/>
        <v>3</v>
      </c>
      <c r="Q49" s="269">
        <v>1</v>
      </c>
      <c r="R49" s="270">
        <v>0</v>
      </c>
      <c r="S49" s="271">
        <f t="shared" si="15"/>
        <v>1</v>
      </c>
      <c r="T49" s="269">
        <v>0</v>
      </c>
      <c r="U49" s="270">
        <v>2</v>
      </c>
      <c r="V49" s="550">
        <f t="shared" si="16"/>
        <v>2</v>
      </c>
      <c r="W49" s="554">
        <f t="shared" si="9"/>
        <v>63</v>
      </c>
    </row>
    <row r="50" spans="1:23" ht="23.25" customHeight="1" x14ac:dyDescent="0.2">
      <c r="A50" s="558" t="s">
        <v>152</v>
      </c>
      <c r="B50" s="269">
        <v>182</v>
      </c>
      <c r="C50" s="270">
        <v>157</v>
      </c>
      <c r="D50" s="271">
        <f t="shared" si="10"/>
        <v>339</v>
      </c>
      <c r="E50" s="269">
        <f t="shared" si="7"/>
        <v>59</v>
      </c>
      <c r="F50" s="270">
        <f t="shared" si="8"/>
        <v>38</v>
      </c>
      <c r="G50" s="273">
        <f t="shared" si="11"/>
        <v>97</v>
      </c>
      <c r="H50" s="274">
        <v>24</v>
      </c>
      <c r="I50" s="272">
        <v>20</v>
      </c>
      <c r="J50" s="273">
        <f t="shared" si="12"/>
        <v>44</v>
      </c>
      <c r="K50" s="274">
        <v>35</v>
      </c>
      <c r="L50" s="272">
        <v>18</v>
      </c>
      <c r="M50" s="275">
        <f t="shared" si="13"/>
        <v>53</v>
      </c>
      <c r="N50" s="269">
        <v>24</v>
      </c>
      <c r="O50" s="270">
        <v>28</v>
      </c>
      <c r="P50" s="271">
        <f t="shared" si="14"/>
        <v>52</v>
      </c>
      <c r="Q50" s="269">
        <v>4</v>
      </c>
      <c r="R50" s="270">
        <v>4</v>
      </c>
      <c r="S50" s="271">
        <f t="shared" si="15"/>
        <v>8</v>
      </c>
      <c r="T50" s="269">
        <v>1</v>
      </c>
      <c r="U50" s="270">
        <v>1</v>
      </c>
      <c r="V50" s="550">
        <f t="shared" si="16"/>
        <v>2</v>
      </c>
      <c r="W50" s="554">
        <f t="shared" si="9"/>
        <v>498</v>
      </c>
    </row>
    <row r="51" spans="1:23" ht="23.25" customHeight="1" x14ac:dyDescent="0.2">
      <c r="A51" s="558" t="s">
        <v>155</v>
      </c>
      <c r="B51" s="269">
        <v>119</v>
      </c>
      <c r="C51" s="270">
        <v>123</v>
      </c>
      <c r="D51" s="271">
        <f t="shared" si="10"/>
        <v>242</v>
      </c>
      <c r="E51" s="269">
        <f t="shared" si="7"/>
        <v>71</v>
      </c>
      <c r="F51" s="270">
        <f t="shared" si="8"/>
        <v>41</v>
      </c>
      <c r="G51" s="273">
        <f t="shared" si="11"/>
        <v>112</v>
      </c>
      <c r="H51" s="274">
        <v>37</v>
      </c>
      <c r="I51" s="272">
        <v>22</v>
      </c>
      <c r="J51" s="273">
        <f t="shared" si="12"/>
        <v>59</v>
      </c>
      <c r="K51" s="274">
        <v>34</v>
      </c>
      <c r="L51" s="272">
        <v>19</v>
      </c>
      <c r="M51" s="275">
        <f t="shared" si="13"/>
        <v>53</v>
      </c>
      <c r="N51" s="269">
        <v>30</v>
      </c>
      <c r="O51" s="270">
        <v>25</v>
      </c>
      <c r="P51" s="271">
        <f t="shared" si="14"/>
        <v>55</v>
      </c>
      <c r="Q51" s="269">
        <v>8</v>
      </c>
      <c r="R51" s="270">
        <v>5</v>
      </c>
      <c r="S51" s="271">
        <f t="shared" si="15"/>
        <v>13</v>
      </c>
      <c r="T51" s="269">
        <v>2</v>
      </c>
      <c r="U51" s="270">
        <v>0</v>
      </c>
      <c r="V51" s="550">
        <f t="shared" si="16"/>
        <v>2</v>
      </c>
      <c r="W51" s="554">
        <f t="shared" si="9"/>
        <v>424</v>
      </c>
    </row>
    <row r="52" spans="1:23" ht="23.25" customHeight="1" x14ac:dyDescent="0.2">
      <c r="A52" s="558" t="s">
        <v>154</v>
      </c>
      <c r="B52" s="269">
        <v>713</v>
      </c>
      <c r="C52" s="270">
        <v>646</v>
      </c>
      <c r="D52" s="271">
        <f t="shared" si="10"/>
        <v>1359</v>
      </c>
      <c r="E52" s="269">
        <f t="shared" si="7"/>
        <v>387</v>
      </c>
      <c r="F52" s="270">
        <f t="shared" si="8"/>
        <v>340</v>
      </c>
      <c r="G52" s="273">
        <f t="shared" si="11"/>
        <v>727</v>
      </c>
      <c r="H52" s="274">
        <v>259</v>
      </c>
      <c r="I52" s="272">
        <v>242</v>
      </c>
      <c r="J52" s="273">
        <f t="shared" si="12"/>
        <v>501</v>
      </c>
      <c r="K52" s="274">
        <v>128</v>
      </c>
      <c r="L52" s="272">
        <v>98</v>
      </c>
      <c r="M52" s="275">
        <f t="shared" si="13"/>
        <v>226</v>
      </c>
      <c r="N52" s="269">
        <v>150</v>
      </c>
      <c r="O52" s="270">
        <v>164</v>
      </c>
      <c r="P52" s="271">
        <f t="shared" si="14"/>
        <v>314</v>
      </c>
      <c r="Q52" s="269">
        <v>5</v>
      </c>
      <c r="R52" s="270">
        <v>4</v>
      </c>
      <c r="S52" s="271">
        <f t="shared" si="15"/>
        <v>9</v>
      </c>
      <c r="T52" s="269">
        <v>8</v>
      </c>
      <c r="U52" s="270">
        <v>2</v>
      </c>
      <c r="V52" s="550">
        <f t="shared" si="16"/>
        <v>10</v>
      </c>
      <c r="W52" s="554">
        <f t="shared" si="9"/>
        <v>2419</v>
      </c>
    </row>
    <row r="53" spans="1:23" ht="23.25" customHeight="1" x14ac:dyDescent="0.2">
      <c r="A53" s="558" t="s">
        <v>150</v>
      </c>
      <c r="B53" s="269">
        <v>94</v>
      </c>
      <c r="C53" s="270">
        <v>75</v>
      </c>
      <c r="D53" s="271">
        <f t="shared" si="10"/>
        <v>169</v>
      </c>
      <c r="E53" s="269">
        <f t="shared" si="7"/>
        <v>41</v>
      </c>
      <c r="F53" s="270">
        <f t="shared" si="8"/>
        <v>42</v>
      </c>
      <c r="G53" s="273">
        <f t="shared" si="11"/>
        <v>83</v>
      </c>
      <c r="H53" s="274">
        <v>26</v>
      </c>
      <c r="I53" s="272">
        <v>27</v>
      </c>
      <c r="J53" s="273">
        <f t="shared" si="12"/>
        <v>53</v>
      </c>
      <c r="K53" s="274">
        <v>15</v>
      </c>
      <c r="L53" s="272">
        <v>15</v>
      </c>
      <c r="M53" s="275">
        <f t="shared" si="13"/>
        <v>30</v>
      </c>
      <c r="N53" s="269">
        <v>20</v>
      </c>
      <c r="O53" s="270">
        <v>20</v>
      </c>
      <c r="P53" s="271">
        <f t="shared" si="14"/>
        <v>40</v>
      </c>
      <c r="Q53" s="269">
        <v>0</v>
      </c>
      <c r="R53" s="270">
        <v>0</v>
      </c>
      <c r="S53" s="271">
        <f t="shared" si="15"/>
        <v>0</v>
      </c>
      <c r="T53" s="269">
        <v>0</v>
      </c>
      <c r="U53" s="270">
        <v>0</v>
      </c>
      <c r="V53" s="550">
        <f t="shared" si="16"/>
        <v>0</v>
      </c>
      <c r="W53" s="554">
        <f t="shared" si="9"/>
        <v>292</v>
      </c>
    </row>
    <row r="54" spans="1:23" ht="23.25" customHeight="1" x14ac:dyDescent="0.2">
      <c r="A54" s="558" t="s">
        <v>151</v>
      </c>
      <c r="B54" s="269">
        <v>860</v>
      </c>
      <c r="C54" s="270">
        <v>946</v>
      </c>
      <c r="D54" s="271">
        <f t="shared" si="10"/>
        <v>1806</v>
      </c>
      <c r="E54" s="269">
        <f t="shared" si="7"/>
        <v>459</v>
      </c>
      <c r="F54" s="270">
        <f t="shared" si="8"/>
        <v>428</v>
      </c>
      <c r="G54" s="273">
        <f t="shared" si="11"/>
        <v>887</v>
      </c>
      <c r="H54" s="274">
        <v>265</v>
      </c>
      <c r="I54" s="272">
        <v>305</v>
      </c>
      <c r="J54" s="273">
        <f t="shared" si="12"/>
        <v>570</v>
      </c>
      <c r="K54" s="274">
        <v>194</v>
      </c>
      <c r="L54" s="272">
        <v>123</v>
      </c>
      <c r="M54" s="275">
        <f t="shared" si="13"/>
        <v>317</v>
      </c>
      <c r="N54" s="269">
        <v>179</v>
      </c>
      <c r="O54" s="270">
        <v>225</v>
      </c>
      <c r="P54" s="271">
        <f t="shared" si="14"/>
        <v>404</v>
      </c>
      <c r="Q54" s="269">
        <v>31</v>
      </c>
      <c r="R54" s="270">
        <v>32</v>
      </c>
      <c r="S54" s="271">
        <f t="shared" si="15"/>
        <v>63</v>
      </c>
      <c r="T54" s="269">
        <v>7</v>
      </c>
      <c r="U54" s="270">
        <v>8</v>
      </c>
      <c r="V54" s="550">
        <f t="shared" si="16"/>
        <v>15</v>
      </c>
      <c r="W54" s="554">
        <f t="shared" si="9"/>
        <v>3175</v>
      </c>
    </row>
    <row r="55" spans="1:23" ht="23.25" customHeight="1" x14ac:dyDescent="0.2">
      <c r="A55" s="558" t="s">
        <v>156</v>
      </c>
      <c r="B55" s="269">
        <v>4</v>
      </c>
      <c r="C55" s="270">
        <v>9</v>
      </c>
      <c r="D55" s="271">
        <f t="shared" si="10"/>
        <v>13</v>
      </c>
      <c r="E55" s="269">
        <f t="shared" si="7"/>
        <v>6</v>
      </c>
      <c r="F55" s="270">
        <f t="shared" si="8"/>
        <v>2</v>
      </c>
      <c r="G55" s="273">
        <f t="shared" si="11"/>
        <v>8</v>
      </c>
      <c r="H55" s="274">
        <v>1</v>
      </c>
      <c r="I55" s="272">
        <v>1</v>
      </c>
      <c r="J55" s="273">
        <f t="shared" si="12"/>
        <v>2</v>
      </c>
      <c r="K55" s="274">
        <v>5</v>
      </c>
      <c r="L55" s="272">
        <v>1</v>
      </c>
      <c r="M55" s="275">
        <f t="shared" si="13"/>
        <v>6</v>
      </c>
      <c r="N55" s="269">
        <v>2</v>
      </c>
      <c r="O55" s="270">
        <v>2</v>
      </c>
      <c r="P55" s="271">
        <f t="shared" si="14"/>
        <v>4</v>
      </c>
      <c r="Q55" s="269">
        <v>0</v>
      </c>
      <c r="R55" s="270">
        <v>0</v>
      </c>
      <c r="S55" s="271">
        <f t="shared" si="15"/>
        <v>0</v>
      </c>
      <c r="T55" s="269">
        <v>0</v>
      </c>
      <c r="U55" s="270">
        <v>0</v>
      </c>
      <c r="V55" s="550">
        <f t="shared" si="16"/>
        <v>0</v>
      </c>
      <c r="W55" s="554">
        <f t="shared" si="9"/>
        <v>25</v>
      </c>
    </row>
    <row r="56" spans="1:23" ht="23.25" customHeight="1" x14ac:dyDescent="0.2">
      <c r="A56" s="558" t="s">
        <v>157</v>
      </c>
      <c r="B56" s="269">
        <v>1337</v>
      </c>
      <c r="C56" s="270">
        <v>1172</v>
      </c>
      <c r="D56" s="271">
        <f t="shared" si="10"/>
        <v>2509</v>
      </c>
      <c r="E56" s="269">
        <f t="shared" si="7"/>
        <v>501</v>
      </c>
      <c r="F56" s="270">
        <f t="shared" si="8"/>
        <v>459</v>
      </c>
      <c r="G56" s="273">
        <f t="shared" si="11"/>
        <v>960</v>
      </c>
      <c r="H56" s="274">
        <v>262</v>
      </c>
      <c r="I56" s="272">
        <v>277</v>
      </c>
      <c r="J56" s="273">
        <f t="shared" si="12"/>
        <v>539</v>
      </c>
      <c r="K56" s="274">
        <v>239</v>
      </c>
      <c r="L56" s="272">
        <v>182</v>
      </c>
      <c r="M56" s="275">
        <f t="shared" si="13"/>
        <v>421</v>
      </c>
      <c r="N56" s="269">
        <v>373</v>
      </c>
      <c r="O56" s="270">
        <v>357</v>
      </c>
      <c r="P56" s="271">
        <f t="shared" si="14"/>
        <v>730</v>
      </c>
      <c r="Q56" s="269">
        <v>64</v>
      </c>
      <c r="R56" s="270">
        <v>40</v>
      </c>
      <c r="S56" s="271">
        <f t="shared" si="15"/>
        <v>104</v>
      </c>
      <c r="T56" s="269">
        <v>107</v>
      </c>
      <c r="U56" s="270">
        <v>64</v>
      </c>
      <c r="V56" s="550">
        <f t="shared" si="16"/>
        <v>171</v>
      </c>
      <c r="W56" s="554">
        <f t="shared" si="9"/>
        <v>4474</v>
      </c>
    </row>
    <row r="57" spans="1:23" ht="23.25" customHeight="1" x14ac:dyDescent="0.2">
      <c r="A57" s="558" t="s">
        <v>158</v>
      </c>
      <c r="B57" s="269">
        <v>65</v>
      </c>
      <c r="C57" s="270">
        <v>67</v>
      </c>
      <c r="D57" s="271">
        <f t="shared" si="10"/>
        <v>132</v>
      </c>
      <c r="E57" s="269">
        <f t="shared" si="7"/>
        <v>41</v>
      </c>
      <c r="F57" s="270">
        <f t="shared" si="8"/>
        <v>33</v>
      </c>
      <c r="G57" s="273">
        <f t="shared" si="11"/>
        <v>74</v>
      </c>
      <c r="H57" s="274">
        <v>28</v>
      </c>
      <c r="I57" s="272">
        <v>19</v>
      </c>
      <c r="J57" s="273">
        <f t="shared" si="12"/>
        <v>47</v>
      </c>
      <c r="K57" s="274">
        <v>13</v>
      </c>
      <c r="L57" s="272">
        <v>14</v>
      </c>
      <c r="M57" s="275">
        <f t="shared" si="13"/>
        <v>27</v>
      </c>
      <c r="N57" s="269">
        <v>14</v>
      </c>
      <c r="O57" s="270">
        <v>8</v>
      </c>
      <c r="P57" s="271">
        <f t="shared" si="14"/>
        <v>22</v>
      </c>
      <c r="Q57" s="269">
        <v>4</v>
      </c>
      <c r="R57" s="270">
        <v>2</v>
      </c>
      <c r="S57" s="271">
        <f t="shared" si="15"/>
        <v>6</v>
      </c>
      <c r="T57" s="269">
        <v>1</v>
      </c>
      <c r="U57" s="270">
        <v>0</v>
      </c>
      <c r="V57" s="550">
        <f t="shared" si="16"/>
        <v>1</v>
      </c>
      <c r="W57" s="554">
        <f t="shared" si="9"/>
        <v>235</v>
      </c>
    </row>
    <row r="58" spans="1:23" ht="23.25" customHeight="1" x14ac:dyDescent="0.2">
      <c r="A58" s="558" t="s">
        <v>146</v>
      </c>
      <c r="B58" s="269">
        <v>42</v>
      </c>
      <c r="C58" s="270">
        <v>34</v>
      </c>
      <c r="D58" s="271">
        <f t="shared" si="10"/>
        <v>76</v>
      </c>
      <c r="E58" s="269">
        <f t="shared" si="7"/>
        <v>12</v>
      </c>
      <c r="F58" s="270">
        <f t="shared" si="8"/>
        <v>10</v>
      </c>
      <c r="G58" s="273">
        <f t="shared" si="11"/>
        <v>22</v>
      </c>
      <c r="H58" s="274">
        <v>10</v>
      </c>
      <c r="I58" s="272">
        <v>9</v>
      </c>
      <c r="J58" s="273">
        <f t="shared" si="12"/>
        <v>19</v>
      </c>
      <c r="K58" s="274">
        <v>2</v>
      </c>
      <c r="L58" s="272">
        <v>1</v>
      </c>
      <c r="M58" s="275">
        <f t="shared" si="13"/>
        <v>3</v>
      </c>
      <c r="N58" s="269">
        <v>5</v>
      </c>
      <c r="O58" s="270">
        <v>3</v>
      </c>
      <c r="P58" s="271">
        <f t="shared" si="14"/>
        <v>8</v>
      </c>
      <c r="Q58" s="269">
        <v>1</v>
      </c>
      <c r="R58" s="270">
        <v>1</v>
      </c>
      <c r="S58" s="271">
        <f t="shared" si="15"/>
        <v>2</v>
      </c>
      <c r="T58" s="269">
        <v>0</v>
      </c>
      <c r="U58" s="270">
        <v>0</v>
      </c>
      <c r="V58" s="550">
        <f t="shared" si="16"/>
        <v>0</v>
      </c>
      <c r="W58" s="554">
        <f t="shared" si="9"/>
        <v>108</v>
      </c>
    </row>
    <row r="59" spans="1:23" ht="23.25" customHeight="1" x14ac:dyDescent="0.2">
      <c r="A59" s="558" t="s">
        <v>147</v>
      </c>
      <c r="B59" s="269">
        <v>105</v>
      </c>
      <c r="C59" s="270">
        <v>82</v>
      </c>
      <c r="D59" s="271">
        <f t="shared" si="10"/>
        <v>187</v>
      </c>
      <c r="E59" s="269">
        <f t="shared" si="7"/>
        <v>44</v>
      </c>
      <c r="F59" s="270">
        <f t="shared" si="8"/>
        <v>26</v>
      </c>
      <c r="G59" s="273">
        <f t="shared" si="11"/>
        <v>70</v>
      </c>
      <c r="H59" s="274">
        <v>28</v>
      </c>
      <c r="I59" s="272">
        <v>11</v>
      </c>
      <c r="J59" s="273">
        <f t="shared" si="12"/>
        <v>39</v>
      </c>
      <c r="K59" s="274">
        <v>16</v>
      </c>
      <c r="L59" s="272">
        <v>15</v>
      </c>
      <c r="M59" s="275">
        <f t="shared" si="13"/>
        <v>31</v>
      </c>
      <c r="N59" s="269">
        <v>11</v>
      </c>
      <c r="O59" s="270">
        <v>17</v>
      </c>
      <c r="P59" s="271">
        <f t="shared" si="14"/>
        <v>28</v>
      </c>
      <c r="Q59" s="269">
        <v>5</v>
      </c>
      <c r="R59" s="270">
        <v>2</v>
      </c>
      <c r="S59" s="271">
        <f t="shared" si="15"/>
        <v>7</v>
      </c>
      <c r="T59" s="269">
        <v>4</v>
      </c>
      <c r="U59" s="270">
        <v>1</v>
      </c>
      <c r="V59" s="550">
        <f t="shared" si="16"/>
        <v>5</v>
      </c>
      <c r="W59" s="554">
        <f t="shared" si="9"/>
        <v>297</v>
      </c>
    </row>
    <row r="60" spans="1:23" ht="23.25" customHeight="1" x14ac:dyDescent="0.2">
      <c r="A60" s="558" t="s">
        <v>159</v>
      </c>
      <c r="B60" s="269">
        <v>101</v>
      </c>
      <c r="C60" s="270">
        <v>106</v>
      </c>
      <c r="D60" s="271">
        <f t="shared" si="10"/>
        <v>207</v>
      </c>
      <c r="E60" s="269">
        <f t="shared" si="7"/>
        <v>34</v>
      </c>
      <c r="F60" s="270">
        <f t="shared" si="8"/>
        <v>20</v>
      </c>
      <c r="G60" s="273">
        <f t="shared" si="11"/>
        <v>54</v>
      </c>
      <c r="H60" s="274">
        <v>25</v>
      </c>
      <c r="I60" s="272">
        <v>18</v>
      </c>
      <c r="J60" s="273">
        <f t="shared" si="12"/>
        <v>43</v>
      </c>
      <c r="K60" s="274">
        <v>9</v>
      </c>
      <c r="L60" s="272">
        <v>2</v>
      </c>
      <c r="M60" s="275">
        <f t="shared" si="13"/>
        <v>11</v>
      </c>
      <c r="N60" s="269">
        <v>21</v>
      </c>
      <c r="O60" s="270">
        <v>32</v>
      </c>
      <c r="P60" s="271">
        <f t="shared" si="14"/>
        <v>53</v>
      </c>
      <c r="Q60" s="269">
        <v>5</v>
      </c>
      <c r="R60" s="270">
        <v>3</v>
      </c>
      <c r="S60" s="271">
        <f t="shared" si="15"/>
        <v>8</v>
      </c>
      <c r="T60" s="269">
        <v>2</v>
      </c>
      <c r="U60" s="270">
        <v>1</v>
      </c>
      <c r="V60" s="550">
        <f t="shared" si="16"/>
        <v>3</v>
      </c>
      <c r="W60" s="554">
        <f t="shared" si="9"/>
        <v>325</v>
      </c>
    </row>
    <row r="61" spans="1:23" ht="23.25" customHeight="1" x14ac:dyDescent="0.2">
      <c r="A61" s="558" t="s">
        <v>160</v>
      </c>
      <c r="B61" s="269">
        <v>212</v>
      </c>
      <c r="C61" s="270">
        <v>234</v>
      </c>
      <c r="D61" s="271">
        <f t="shared" si="10"/>
        <v>446</v>
      </c>
      <c r="E61" s="269">
        <f t="shared" si="7"/>
        <v>90</v>
      </c>
      <c r="F61" s="270">
        <f t="shared" si="8"/>
        <v>104</v>
      </c>
      <c r="G61" s="273">
        <f t="shared" si="11"/>
        <v>194</v>
      </c>
      <c r="H61" s="274">
        <v>51</v>
      </c>
      <c r="I61" s="272">
        <v>68</v>
      </c>
      <c r="J61" s="273">
        <f t="shared" si="12"/>
        <v>119</v>
      </c>
      <c r="K61" s="274">
        <v>39</v>
      </c>
      <c r="L61" s="272">
        <v>36</v>
      </c>
      <c r="M61" s="275">
        <f t="shared" si="13"/>
        <v>75</v>
      </c>
      <c r="N61" s="269">
        <v>36</v>
      </c>
      <c r="O61" s="270">
        <v>47</v>
      </c>
      <c r="P61" s="271">
        <f t="shared" si="14"/>
        <v>83</v>
      </c>
      <c r="Q61" s="269">
        <v>9</v>
      </c>
      <c r="R61" s="270">
        <v>5</v>
      </c>
      <c r="S61" s="271">
        <f t="shared" si="15"/>
        <v>14</v>
      </c>
      <c r="T61" s="269">
        <v>4</v>
      </c>
      <c r="U61" s="270">
        <v>1</v>
      </c>
      <c r="V61" s="550">
        <f t="shared" si="16"/>
        <v>5</v>
      </c>
      <c r="W61" s="554">
        <f t="shared" si="9"/>
        <v>742</v>
      </c>
    </row>
    <row r="62" spans="1:23" ht="23.25" customHeight="1" x14ac:dyDescent="0.2">
      <c r="A62" s="558" t="s">
        <v>310</v>
      </c>
      <c r="B62" s="269">
        <v>67</v>
      </c>
      <c r="C62" s="270">
        <v>31</v>
      </c>
      <c r="D62" s="271">
        <f t="shared" si="10"/>
        <v>98</v>
      </c>
      <c r="E62" s="269">
        <f t="shared" si="7"/>
        <v>60</v>
      </c>
      <c r="F62" s="270">
        <f t="shared" si="8"/>
        <v>13</v>
      </c>
      <c r="G62" s="273">
        <f t="shared" si="11"/>
        <v>73</v>
      </c>
      <c r="H62" s="274">
        <v>45</v>
      </c>
      <c r="I62" s="272">
        <v>7</v>
      </c>
      <c r="J62" s="273">
        <f t="shared" si="12"/>
        <v>52</v>
      </c>
      <c r="K62" s="274">
        <v>15</v>
      </c>
      <c r="L62" s="272">
        <v>6</v>
      </c>
      <c r="M62" s="275">
        <f t="shared" si="13"/>
        <v>21</v>
      </c>
      <c r="N62" s="269">
        <v>6</v>
      </c>
      <c r="O62" s="270">
        <v>3</v>
      </c>
      <c r="P62" s="271">
        <f t="shared" si="14"/>
        <v>9</v>
      </c>
      <c r="Q62" s="269">
        <v>0</v>
      </c>
      <c r="R62" s="270">
        <v>1</v>
      </c>
      <c r="S62" s="271">
        <f t="shared" si="15"/>
        <v>1</v>
      </c>
      <c r="T62" s="269">
        <v>0</v>
      </c>
      <c r="U62" s="270">
        <v>1</v>
      </c>
      <c r="V62" s="550">
        <f t="shared" si="16"/>
        <v>1</v>
      </c>
      <c r="W62" s="554">
        <f t="shared" si="9"/>
        <v>182</v>
      </c>
    </row>
    <row r="63" spans="1:23" ht="23.25" customHeight="1" x14ac:dyDescent="0.2">
      <c r="A63" s="558" t="s">
        <v>375</v>
      </c>
      <c r="B63" s="269">
        <v>20</v>
      </c>
      <c r="C63" s="270">
        <v>12</v>
      </c>
      <c r="D63" s="271">
        <f t="shared" si="10"/>
        <v>32</v>
      </c>
      <c r="E63" s="269">
        <f t="shared" si="7"/>
        <v>7</v>
      </c>
      <c r="F63" s="270">
        <f t="shared" si="8"/>
        <v>10</v>
      </c>
      <c r="G63" s="273">
        <f t="shared" si="11"/>
        <v>17</v>
      </c>
      <c r="H63" s="274">
        <v>5</v>
      </c>
      <c r="I63" s="272">
        <v>6</v>
      </c>
      <c r="J63" s="273">
        <f t="shared" si="12"/>
        <v>11</v>
      </c>
      <c r="K63" s="274">
        <v>2</v>
      </c>
      <c r="L63" s="272">
        <v>4</v>
      </c>
      <c r="M63" s="275">
        <f t="shared" si="13"/>
        <v>6</v>
      </c>
      <c r="N63" s="269">
        <v>2</v>
      </c>
      <c r="O63" s="270">
        <v>6</v>
      </c>
      <c r="P63" s="271">
        <f t="shared" si="14"/>
        <v>8</v>
      </c>
      <c r="Q63" s="269">
        <v>1</v>
      </c>
      <c r="R63" s="270">
        <v>0</v>
      </c>
      <c r="S63" s="271">
        <f t="shared" si="15"/>
        <v>1</v>
      </c>
      <c r="T63" s="269">
        <v>0</v>
      </c>
      <c r="U63" s="270">
        <v>0</v>
      </c>
      <c r="V63" s="550">
        <f t="shared" si="16"/>
        <v>0</v>
      </c>
      <c r="W63" s="554">
        <f t="shared" si="9"/>
        <v>58</v>
      </c>
    </row>
    <row r="64" spans="1:23" ht="23.25" customHeight="1" x14ac:dyDescent="0.2">
      <c r="A64" s="558" t="s">
        <v>161</v>
      </c>
      <c r="B64" s="269">
        <v>41</v>
      </c>
      <c r="C64" s="270">
        <v>26</v>
      </c>
      <c r="D64" s="271">
        <f t="shared" si="10"/>
        <v>67</v>
      </c>
      <c r="E64" s="269">
        <f t="shared" si="7"/>
        <v>16</v>
      </c>
      <c r="F64" s="270">
        <f t="shared" si="8"/>
        <v>13</v>
      </c>
      <c r="G64" s="273">
        <f t="shared" si="11"/>
        <v>29</v>
      </c>
      <c r="H64" s="274">
        <v>9</v>
      </c>
      <c r="I64" s="272">
        <v>9</v>
      </c>
      <c r="J64" s="273">
        <f t="shared" si="12"/>
        <v>18</v>
      </c>
      <c r="K64" s="274">
        <v>7</v>
      </c>
      <c r="L64" s="272">
        <v>4</v>
      </c>
      <c r="M64" s="275">
        <f t="shared" si="13"/>
        <v>11</v>
      </c>
      <c r="N64" s="269">
        <v>4</v>
      </c>
      <c r="O64" s="270">
        <v>7</v>
      </c>
      <c r="P64" s="271">
        <f t="shared" si="14"/>
        <v>11</v>
      </c>
      <c r="Q64" s="269">
        <v>0</v>
      </c>
      <c r="R64" s="270">
        <v>1</v>
      </c>
      <c r="S64" s="271">
        <f t="shared" si="15"/>
        <v>1</v>
      </c>
      <c r="T64" s="269">
        <v>0</v>
      </c>
      <c r="U64" s="270">
        <v>2</v>
      </c>
      <c r="V64" s="550">
        <f t="shared" si="16"/>
        <v>2</v>
      </c>
      <c r="W64" s="554">
        <f t="shared" si="9"/>
        <v>110</v>
      </c>
    </row>
    <row r="65" spans="1:23" ht="23.25" customHeight="1" x14ac:dyDescent="0.2">
      <c r="A65" s="558" t="s">
        <v>162</v>
      </c>
      <c r="B65" s="269">
        <v>3228</v>
      </c>
      <c r="C65" s="270">
        <v>2610</v>
      </c>
      <c r="D65" s="271">
        <f t="shared" si="10"/>
        <v>5838</v>
      </c>
      <c r="E65" s="269">
        <f t="shared" si="7"/>
        <v>1806</v>
      </c>
      <c r="F65" s="270">
        <f t="shared" si="8"/>
        <v>1568</v>
      </c>
      <c r="G65" s="273">
        <f t="shared" si="11"/>
        <v>3374</v>
      </c>
      <c r="H65" s="274">
        <v>1202</v>
      </c>
      <c r="I65" s="272">
        <v>1139</v>
      </c>
      <c r="J65" s="273">
        <f t="shared" si="12"/>
        <v>2341</v>
      </c>
      <c r="K65" s="274">
        <v>604</v>
      </c>
      <c r="L65" s="272">
        <v>429</v>
      </c>
      <c r="M65" s="275">
        <f t="shared" si="13"/>
        <v>1033</v>
      </c>
      <c r="N65" s="269">
        <v>867</v>
      </c>
      <c r="O65" s="270">
        <v>839</v>
      </c>
      <c r="P65" s="271">
        <f t="shared" si="14"/>
        <v>1706</v>
      </c>
      <c r="Q65" s="269">
        <v>206</v>
      </c>
      <c r="R65" s="270">
        <v>169</v>
      </c>
      <c r="S65" s="271">
        <f t="shared" si="15"/>
        <v>375</v>
      </c>
      <c r="T65" s="269">
        <v>273</v>
      </c>
      <c r="U65" s="270">
        <v>113</v>
      </c>
      <c r="V65" s="550">
        <f t="shared" si="16"/>
        <v>386</v>
      </c>
      <c r="W65" s="554">
        <f t="shared" si="9"/>
        <v>11679</v>
      </c>
    </row>
    <row r="66" spans="1:23" ht="23.25" customHeight="1" x14ac:dyDescent="0.2">
      <c r="A66" s="558" t="s">
        <v>163</v>
      </c>
      <c r="B66" s="269">
        <v>93</v>
      </c>
      <c r="C66" s="270">
        <v>68</v>
      </c>
      <c r="D66" s="271">
        <f t="shared" si="10"/>
        <v>161</v>
      </c>
      <c r="E66" s="269">
        <f t="shared" si="7"/>
        <v>47</v>
      </c>
      <c r="F66" s="270">
        <f t="shared" si="8"/>
        <v>46</v>
      </c>
      <c r="G66" s="273">
        <f t="shared" si="11"/>
        <v>93</v>
      </c>
      <c r="H66" s="274">
        <v>31</v>
      </c>
      <c r="I66" s="272">
        <v>33</v>
      </c>
      <c r="J66" s="273">
        <f t="shared" si="12"/>
        <v>64</v>
      </c>
      <c r="K66" s="274">
        <v>16</v>
      </c>
      <c r="L66" s="272">
        <v>13</v>
      </c>
      <c r="M66" s="275">
        <f t="shared" si="13"/>
        <v>29</v>
      </c>
      <c r="N66" s="269">
        <v>19</v>
      </c>
      <c r="O66" s="270">
        <v>18</v>
      </c>
      <c r="P66" s="271">
        <f t="shared" si="14"/>
        <v>37</v>
      </c>
      <c r="Q66" s="269">
        <v>0</v>
      </c>
      <c r="R66" s="270">
        <v>0</v>
      </c>
      <c r="S66" s="271">
        <f t="shared" si="15"/>
        <v>0</v>
      </c>
      <c r="T66" s="269">
        <v>2</v>
      </c>
      <c r="U66" s="270">
        <v>0</v>
      </c>
      <c r="V66" s="550">
        <f t="shared" si="16"/>
        <v>2</v>
      </c>
      <c r="W66" s="554">
        <f t="shared" si="9"/>
        <v>293</v>
      </c>
    </row>
    <row r="67" spans="1:23" ht="23.25" customHeight="1" x14ac:dyDescent="0.2">
      <c r="A67" s="558" t="s">
        <v>164</v>
      </c>
      <c r="B67" s="269">
        <v>58</v>
      </c>
      <c r="C67" s="270">
        <v>46</v>
      </c>
      <c r="D67" s="271">
        <f t="shared" si="10"/>
        <v>104</v>
      </c>
      <c r="E67" s="269">
        <f t="shared" si="7"/>
        <v>19</v>
      </c>
      <c r="F67" s="270">
        <f t="shared" si="8"/>
        <v>12</v>
      </c>
      <c r="G67" s="273">
        <f t="shared" si="11"/>
        <v>31</v>
      </c>
      <c r="H67" s="274">
        <v>11</v>
      </c>
      <c r="I67" s="272">
        <v>7</v>
      </c>
      <c r="J67" s="273">
        <f t="shared" si="12"/>
        <v>18</v>
      </c>
      <c r="K67" s="274">
        <v>8</v>
      </c>
      <c r="L67" s="272">
        <v>5</v>
      </c>
      <c r="M67" s="275">
        <f t="shared" si="13"/>
        <v>13</v>
      </c>
      <c r="N67" s="269">
        <v>6</v>
      </c>
      <c r="O67" s="270">
        <v>5</v>
      </c>
      <c r="P67" s="271">
        <f t="shared" si="14"/>
        <v>11</v>
      </c>
      <c r="Q67" s="269">
        <v>1</v>
      </c>
      <c r="R67" s="270">
        <v>0</v>
      </c>
      <c r="S67" s="271">
        <f t="shared" si="15"/>
        <v>1</v>
      </c>
      <c r="T67" s="269">
        <v>2</v>
      </c>
      <c r="U67" s="270">
        <v>0</v>
      </c>
      <c r="V67" s="550">
        <f t="shared" si="16"/>
        <v>2</v>
      </c>
      <c r="W67" s="554">
        <f t="shared" si="9"/>
        <v>149</v>
      </c>
    </row>
    <row r="68" spans="1:23" ht="23.25" customHeight="1" x14ac:dyDescent="0.2">
      <c r="A68" s="558" t="s">
        <v>165</v>
      </c>
      <c r="B68" s="269">
        <v>456</v>
      </c>
      <c r="C68" s="270">
        <v>485</v>
      </c>
      <c r="D68" s="271">
        <f t="shared" si="10"/>
        <v>941</v>
      </c>
      <c r="E68" s="269">
        <f t="shared" si="7"/>
        <v>240</v>
      </c>
      <c r="F68" s="270">
        <f t="shared" si="8"/>
        <v>172</v>
      </c>
      <c r="G68" s="273">
        <f t="shared" si="11"/>
        <v>412</v>
      </c>
      <c r="H68" s="274">
        <v>154</v>
      </c>
      <c r="I68" s="272">
        <v>105</v>
      </c>
      <c r="J68" s="273">
        <f t="shared" si="12"/>
        <v>259</v>
      </c>
      <c r="K68" s="274">
        <v>86</v>
      </c>
      <c r="L68" s="272">
        <v>67</v>
      </c>
      <c r="M68" s="275">
        <f t="shared" si="13"/>
        <v>153</v>
      </c>
      <c r="N68" s="269">
        <v>88</v>
      </c>
      <c r="O68" s="270">
        <v>86</v>
      </c>
      <c r="P68" s="271">
        <f t="shared" si="14"/>
        <v>174</v>
      </c>
      <c r="Q68" s="269">
        <v>21</v>
      </c>
      <c r="R68" s="270">
        <v>11</v>
      </c>
      <c r="S68" s="271">
        <f t="shared" si="15"/>
        <v>32</v>
      </c>
      <c r="T68" s="269">
        <v>7</v>
      </c>
      <c r="U68" s="270">
        <v>2</v>
      </c>
      <c r="V68" s="550">
        <f t="shared" si="16"/>
        <v>9</v>
      </c>
      <c r="W68" s="554">
        <f t="shared" si="9"/>
        <v>1568</v>
      </c>
    </row>
    <row r="69" spans="1:23" ht="23.25" customHeight="1" x14ac:dyDescent="0.2">
      <c r="A69" s="558" t="s">
        <v>166</v>
      </c>
      <c r="B69" s="269">
        <v>7</v>
      </c>
      <c r="C69" s="270">
        <v>4</v>
      </c>
      <c r="D69" s="271">
        <f t="shared" si="10"/>
        <v>11</v>
      </c>
      <c r="E69" s="269">
        <f t="shared" si="7"/>
        <v>4</v>
      </c>
      <c r="F69" s="270">
        <f t="shared" si="8"/>
        <v>3</v>
      </c>
      <c r="G69" s="273">
        <f t="shared" si="11"/>
        <v>7</v>
      </c>
      <c r="H69" s="274">
        <v>1</v>
      </c>
      <c r="I69" s="272">
        <v>2</v>
      </c>
      <c r="J69" s="273">
        <f t="shared" si="12"/>
        <v>3</v>
      </c>
      <c r="K69" s="274">
        <v>3</v>
      </c>
      <c r="L69" s="272">
        <v>1</v>
      </c>
      <c r="M69" s="275">
        <f t="shared" si="13"/>
        <v>4</v>
      </c>
      <c r="N69" s="269">
        <v>1</v>
      </c>
      <c r="O69" s="270">
        <v>1</v>
      </c>
      <c r="P69" s="271">
        <f t="shared" si="14"/>
        <v>2</v>
      </c>
      <c r="Q69" s="269">
        <v>0</v>
      </c>
      <c r="R69" s="270">
        <v>0</v>
      </c>
      <c r="S69" s="271">
        <f t="shared" si="15"/>
        <v>0</v>
      </c>
      <c r="T69" s="269">
        <v>0</v>
      </c>
      <c r="U69" s="270">
        <v>0</v>
      </c>
      <c r="V69" s="550">
        <f t="shared" si="16"/>
        <v>0</v>
      </c>
      <c r="W69" s="554">
        <f t="shared" si="9"/>
        <v>20</v>
      </c>
    </row>
    <row r="70" spans="1:23" ht="32.25" customHeight="1" x14ac:dyDescent="0.2">
      <c r="A70" s="558" t="s">
        <v>356</v>
      </c>
      <c r="B70" s="269">
        <v>5</v>
      </c>
      <c r="C70" s="270">
        <v>4</v>
      </c>
      <c r="D70" s="271">
        <f t="shared" si="10"/>
        <v>9</v>
      </c>
      <c r="E70" s="269">
        <f t="shared" si="7"/>
        <v>6</v>
      </c>
      <c r="F70" s="270">
        <f t="shared" si="8"/>
        <v>2</v>
      </c>
      <c r="G70" s="273">
        <f t="shared" si="11"/>
        <v>8</v>
      </c>
      <c r="H70" s="274">
        <v>5</v>
      </c>
      <c r="I70" s="272">
        <v>0</v>
      </c>
      <c r="J70" s="273">
        <f t="shared" si="12"/>
        <v>5</v>
      </c>
      <c r="K70" s="274">
        <v>1</v>
      </c>
      <c r="L70" s="272">
        <v>2</v>
      </c>
      <c r="M70" s="275">
        <f t="shared" si="13"/>
        <v>3</v>
      </c>
      <c r="N70" s="269">
        <v>0</v>
      </c>
      <c r="O70" s="270">
        <v>0</v>
      </c>
      <c r="P70" s="271">
        <f t="shared" si="14"/>
        <v>0</v>
      </c>
      <c r="Q70" s="269">
        <v>0</v>
      </c>
      <c r="R70" s="270">
        <v>0</v>
      </c>
      <c r="S70" s="271">
        <f t="shared" si="15"/>
        <v>0</v>
      </c>
      <c r="T70" s="269">
        <v>0</v>
      </c>
      <c r="U70" s="270">
        <v>0</v>
      </c>
      <c r="V70" s="550">
        <f t="shared" si="16"/>
        <v>0</v>
      </c>
      <c r="W70" s="554">
        <f t="shared" si="9"/>
        <v>17</v>
      </c>
    </row>
    <row r="71" spans="1:23" ht="23.25" customHeight="1" x14ac:dyDescent="0.2">
      <c r="A71" s="558" t="s">
        <v>167</v>
      </c>
      <c r="B71" s="269">
        <v>3</v>
      </c>
      <c r="C71" s="270">
        <v>3</v>
      </c>
      <c r="D71" s="271">
        <f t="shared" si="10"/>
        <v>6</v>
      </c>
      <c r="E71" s="269">
        <f t="shared" si="7"/>
        <v>1</v>
      </c>
      <c r="F71" s="270">
        <f t="shared" si="8"/>
        <v>2</v>
      </c>
      <c r="G71" s="273">
        <f t="shared" si="11"/>
        <v>3</v>
      </c>
      <c r="H71" s="274">
        <v>0</v>
      </c>
      <c r="I71" s="272">
        <v>1</v>
      </c>
      <c r="J71" s="273">
        <f t="shared" si="12"/>
        <v>1</v>
      </c>
      <c r="K71" s="274">
        <v>1</v>
      </c>
      <c r="L71" s="272">
        <v>1</v>
      </c>
      <c r="M71" s="275">
        <f t="shared" si="13"/>
        <v>2</v>
      </c>
      <c r="N71" s="269">
        <v>4</v>
      </c>
      <c r="O71" s="270">
        <v>0</v>
      </c>
      <c r="P71" s="271">
        <f t="shared" si="14"/>
        <v>4</v>
      </c>
      <c r="Q71" s="269">
        <v>0</v>
      </c>
      <c r="R71" s="270">
        <v>0</v>
      </c>
      <c r="S71" s="271">
        <f t="shared" si="15"/>
        <v>0</v>
      </c>
      <c r="T71" s="269">
        <v>0</v>
      </c>
      <c r="U71" s="270">
        <v>0</v>
      </c>
      <c r="V71" s="550">
        <f t="shared" si="16"/>
        <v>0</v>
      </c>
      <c r="W71" s="554">
        <f t="shared" si="9"/>
        <v>13</v>
      </c>
    </row>
    <row r="72" spans="1:23" ht="23.25" customHeight="1" x14ac:dyDescent="0.2">
      <c r="A72" s="558" t="s">
        <v>168</v>
      </c>
      <c r="B72" s="269">
        <v>2781</v>
      </c>
      <c r="C72" s="270">
        <v>2315</v>
      </c>
      <c r="D72" s="271">
        <f t="shared" ref="D72:D103" si="17">SUM(B72:C72)</f>
        <v>5096</v>
      </c>
      <c r="E72" s="269">
        <f t="shared" si="7"/>
        <v>1399</v>
      </c>
      <c r="F72" s="270">
        <f t="shared" si="8"/>
        <v>1103</v>
      </c>
      <c r="G72" s="273">
        <f t="shared" ref="G72:G103" si="18">SUM(E72:F72)</f>
        <v>2502</v>
      </c>
      <c r="H72" s="274">
        <v>811</v>
      </c>
      <c r="I72" s="272">
        <v>710</v>
      </c>
      <c r="J72" s="273">
        <f t="shared" ref="J72:J103" si="19">SUM(H72:I72)</f>
        <v>1521</v>
      </c>
      <c r="K72" s="274">
        <v>588</v>
      </c>
      <c r="L72" s="272">
        <v>393</v>
      </c>
      <c r="M72" s="275">
        <f t="shared" ref="M72:M103" si="20">SUM(K72:L72)</f>
        <v>981</v>
      </c>
      <c r="N72" s="269">
        <v>612</v>
      </c>
      <c r="O72" s="270">
        <v>626</v>
      </c>
      <c r="P72" s="271">
        <f t="shared" ref="P72:P103" si="21">SUM(N72:O72)</f>
        <v>1238</v>
      </c>
      <c r="Q72" s="269">
        <v>184</v>
      </c>
      <c r="R72" s="270">
        <v>77</v>
      </c>
      <c r="S72" s="271">
        <f t="shared" ref="S72:S103" si="22">SUM(Q72:R72)</f>
        <v>261</v>
      </c>
      <c r="T72" s="269">
        <v>59</v>
      </c>
      <c r="U72" s="270">
        <v>32</v>
      </c>
      <c r="V72" s="550">
        <f t="shared" ref="V72:V103" si="23">SUM(T72:U72)</f>
        <v>91</v>
      </c>
      <c r="W72" s="554">
        <f t="shared" si="9"/>
        <v>9188</v>
      </c>
    </row>
    <row r="73" spans="1:23" ht="23.25" customHeight="1" x14ac:dyDescent="0.2">
      <c r="A73" s="558" t="s">
        <v>169</v>
      </c>
      <c r="B73" s="269">
        <v>135</v>
      </c>
      <c r="C73" s="270">
        <v>108</v>
      </c>
      <c r="D73" s="271">
        <f t="shared" si="17"/>
        <v>243</v>
      </c>
      <c r="E73" s="269">
        <f t="shared" ref="E73:E136" si="24">SUM(H73+K73)</f>
        <v>57</v>
      </c>
      <c r="F73" s="270">
        <f t="shared" ref="F73:F136" si="25">SUM(I73+L73)</f>
        <v>42</v>
      </c>
      <c r="G73" s="273">
        <f t="shared" si="18"/>
        <v>99</v>
      </c>
      <c r="H73" s="274">
        <v>41</v>
      </c>
      <c r="I73" s="272">
        <v>26</v>
      </c>
      <c r="J73" s="273">
        <f t="shared" si="19"/>
        <v>67</v>
      </c>
      <c r="K73" s="274">
        <v>16</v>
      </c>
      <c r="L73" s="272">
        <v>16</v>
      </c>
      <c r="M73" s="275">
        <f t="shared" si="20"/>
        <v>32</v>
      </c>
      <c r="N73" s="269">
        <v>23</v>
      </c>
      <c r="O73" s="270">
        <v>33</v>
      </c>
      <c r="P73" s="271">
        <f t="shared" si="21"/>
        <v>56</v>
      </c>
      <c r="Q73" s="269">
        <v>6</v>
      </c>
      <c r="R73" s="270">
        <v>3</v>
      </c>
      <c r="S73" s="271">
        <f t="shared" si="22"/>
        <v>9</v>
      </c>
      <c r="T73" s="269">
        <v>4</v>
      </c>
      <c r="U73" s="270">
        <v>1</v>
      </c>
      <c r="V73" s="550">
        <f t="shared" si="23"/>
        <v>5</v>
      </c>
      <c r="W73" s="554">
        <f t="shared" ref="W73:W136" si="26">SUM(D73+G73+P73+S73+V73)</f>
        <v>412</v>
      </c>
    </row>
    <row r="74" spans="1:23" ht="23.25" customHeight="1" x14ac:dyDescent="0.2">
      <c r="A74" s="558" t="s">
        <v>170</v>
      </c>
      <c r="B74" s="269">
        <v>77</v>
      </c>
      <c r="C74" s="270">
        <v>50</v>
      </c>
      <c r="D74" s="271">
        <f t="shared" si="17"/>
        <v>127</v>
      </c>
      <c r="E74" s="269">
        <f t="shared" si="24"/>
        <v>42</v>
      </c>
      <c r="F74" s="270">
        <f t="shared" si="25"/>
        <v>35</v>
      </c>
      <c r="G74" s="273">
        <f t="shared" si="18"/>
        <v>77</v>
      </c>
      <c r="H74" s="274">
        <v>27</v>
      </c>
      <c r="I74" s="272">
        <v>28</v>
      </c>
      <c r="J74" s="273">
        <f t="shared" si="19"/>
        <v>55</v>
      </c>
      <c r="K74" s="274">
        <v>15</v>
      </c>
      <c r="L74" s="272">
        <v>7</v>
      </c>
      <c r="M74" s="275">
        <f t="shared" si="20"/>
        <v>22</v>
      </c>
      <c r="N74" s="269">
        <v>10</v>
      </c>
      <c r="O74" s="270">
        <v>18</v>
      </c>
      <c r="P74" s="271">
        <f t="shared" si="21"/>
        <v>28</v>
      </c>
      <c r="Q74" s="269">
        <v>0</v>
      </c>
      <c r="R74" s="270">
        <v>0</v>
      </c>
      <c r="S74" s="271">
        <f t="shared" si="22"/>
        <v>0</v>
      </c>
      <c r="T74" s="269">
        <v>2</v>
      </c>
      <c r="U74" s="270">
        <v>1</v>
      </c>
      <c r="V74" s="550">
        <f t="shared" si="23"/>
        <v>3</v>
      </c>
      <c r="W74" s="554">
        <f t="shared" si="26"/>
        <v>235</v>
      </c>
    </row>
    <row r="75" spans="1:23" ht="23.25" customHeight="1" x14ac:dyDescent="0.2">
      <c r="A75" s="558" t="s">
        <v>171</v>
      </c>
      <c r="B75" s="269">
        <v>292</v>
      </c>
      <c r="C75" s="270">
        <v>310</v>
      </c>
      <c r="D75" s="271">
        <f t="shared" si="17"/>
        <v>602</v>
      </c>
      <c r="E75" s="269">
        <f t="shared" si="24"/>
        <v>124</v>
      </c>
      <c r="F75" s="270">
        <f t="shared" si="25"/>
        <v>98</v>
      </c>
      <c r="G75" s="273">
        <f t="shared" si="18"/>
        <v>222</v>
      </c>
      <c r="H75" s="274">
        <v>90</v>
      </c>
      <c r="I75" s="272">
        <v>72</v>
      </c>
      <c r="J75" s="273">
        <f t="shared" si="19"/>
        <v>162</v>
      </c>
      <c r="K75" s="274">
        <v>34</v>
      </c>
      <c r="L75" s="272">
        <v>26</v>
      </c>
      <c r="M75" s="275">
        <f t="shared" si="20"/>
        <v>60</v>
      </c>
      <c r="N75" s="269">
        <v>59</v>
      </c>
      <c r="O75" s="270">
        <v>56</v>
      </c>
      <c r="P75" s="271">
        <f t="shared" si="21"/>
        <v>115</v>
      </c>
      <c r="Q75" s="269">
        <v>10</v>
      </c>
      <c r="R75" s="270">
        <v>5</v>
      </c>
      <c r="S75" s="271">
        <f t="shared" si="22"/>
        <v>15</v>
      </c>
      <c r="T75" s="269">
        <v>2</v>
      </c>
      <c r="U75" s="270">
        <v>0</v>
      </c>
      <c r="V75" s="550">
        <f t="shared" si="23"/>
        <v>2</v>
      </c>
      <c r="W75" s="554">
        <f t="shared" si="26"/>
        <v>956</v>
      </c>
    </row>
    <row r="76" spans="1:23" ht="23.25" customHeight="1" x14ac:dyDescent="0.2">
      <c r="A76" s="558" t="s">
        <v>172</v>
      </c>
      <c r="B76" s="269">
        <v>0</v>
      </c>
      <c r="C76" s="270">
        <v>1</v>
      </c>
      <c r="D76" s="271">
        <f t="shared" si="17"/>
        <v>1</v>
      </c>
      <c r="E76" s="269">
        <f t="shared" si="24"/>
        <v>0</v>
      </c>
      <c r="F76" s="270">
        <f t="shared" si="25"/>
        <v>0</v>
      </c>
      <c r="G76" s="273">
        <f t="shared" si="18"/>
        <v>0</v>
      </c>
      <c r="H76" s="274">
        <v>0</v>
      </c>
      <c r="I76" s="272">
        <v>0</v>
      </c>
      <c r="J76" s="273">
        <f t="shared" si="19"/>
        <v>0</v>
      </c>
      <c r="K76" s="274">
        <v>0</v>
      </c>
      <c r="L76" s="272">
        <v>0</v>
      </c>
      <c r="M76" s="275">
        <f t="shared" si="20"/>
        <v>0</v>
      </c>
      <c r="N76" s="269">
        <v>0</v>
      </c>
      <c r="O76" s="270">
        <v>0</v>
      </c>
      <c r="P76" s="271">
        <f t="shared" si="21"/>
        <v>0</v>
      </c>
      <c r="Q76" s="269">
        <v>0</v>
      </c>
      <c r="R76" s="270">
        <v>0</v>
      </c>
      <c r="S76" s="271">
        <f t="shared" si="22"/>
        <v>0</v>
      </c>
      <c r="T76" s="269">
        <v>0</v>
      </c>
      <c r="U76" s="270">
        <v>0</v>
      </c>
      <c r="V76" s="550">
        <f t="shared" si="23"/>
        <v>0</v>
      </c>
      <c r="W76" s="554">
        <f t="shared" si="26"/>
        <v>1</v>
      </c>
    </row>
    <row r="77" spans="1:23" ht="23.25" customHeight="1" x14ac:dyDescent="0.2">
      <c r="A77" s="558" t="s">
        <v>357</v>
      </c>
      <c r="B77" s="269">
        <v>2</v>
      </c>
      <c r="C77" s="270">
        <v>1</v>
      </c>
      <c r="D77" s="271">
        <f t="shared" si="17"/>
        <v>3</v>
      </c>
      <c r="E77" s="269">
        <f t="shared" si="24"/>
        <v>0</v>
      </c>
      <c r="F77" s="270">
        <f t="shared" si="25"/>
        <v>3</v>
      </c>
      <c r="G77" s="273">
        <f t="shared" si="18"/>
        <v>3</v>
      </c>
      <c r="H77" s="274">
        <v>0</v>
      </c>
      <c r="I77" s="272">
        <v>0</v>
      </c>
      <c r="J77" s="273">
        <f t="shared" si="19"/>
        <v>0</v>
      </c>
      <c r="K77" s="274">
        <v>0</v>
      </c>
      <c r="L77" s="272">
        <v>3</v>
      </c>
      <c r="M77" s="275">
        <f t="shared" si="20"/>
        <v>3</v>
      </c>
      <c r="N77" s="269">
        <v>0</v>
      </c>
      <c r="O77" s="270">
        <v>0</v>
      </c>
      <c r="P77" s="271">
        <f t="shared" si="21"/>
        <v>0</v>
      </c>
      <c r="Q77" s="269">
        <v>1</v>
      </c>
      <c r="R77" s="270">
        <v>0</v>
      </c>
      <c r="S77" s="271">
        <f t="shared" si="22"/>
        <v>1</v>
      </c>
      <c r="T77" s="269">
        <v>0</v>
      </c>
      <c r="U77" s="270">
        <v>0</v>
      </c>
      <c r="V77" s="550">
        <f t="shared" si="23"/>
        <v>0</v>
      </c>
      <c r="W77" s="554">
        <f t="shared" si="26"/>
        <v>7</v>
      </c>
    </row>
    <row r="78" spans="1:23" ht="23.25" customHeight="1" x14ac:dyDescent="0.2">
      <c r="A78" s="558" t="s">
        <v>173</v>
      </c>
      <c r="B78" s="269">
        <v>0</v>
      </c>
      <c r="C78" s="270">
        <v>2</v>
      </c>
      <c r="D78" s="271">
        <f t="shared" si="17"/>
        <v>2</v>
      </c>
      <c r="E78" s="269">
        <f t="shared" si="24"/>
        <v>1</v>
      </c>
      <c r="F78" s="270">
        <f t="shared" si="25"/>
        <v>1</v>
      </c>
      <c r="G78" s="273">
        <f t="shared" si="18"/>
        <v>2</v>
      </c>
      <c r="H78" s="274">
        <v>0</v>
      </c>
      <c r="I78" s="272">
        <v>1</v>
      </c>
      <c r="J78" s="273">
        <f t="shared" si="19"/>
        <v>1</v>
      </c>
      <c r="K78" s="274">
        <v>1</v>
      </c>
      <c r="L78" s="272">
        <v>0</v>
      </c>
      <c r="M78" s="275">
        <f t="shared" si="20"/>
        <v>1</v>
      </c>
      <c r="N78" s="269">
        <v>0</v>
      </c>
      <c r="O78" s="270">
        <v>0</v>
      </c>
      <c r="P78" s="271">
        <f t="shared" si="21"/>
        <v>0</v>
      </c>
      <c r="Q78" s="269">
        <v>0</v>
      </c>
      <c r="R78" s="270">
        <v>0</v>
      </c>
      <c r="S78" s="271">
        <f t="shared" si="22"/>
        <v>0</v>
      </c>
      <c r="T78" s="269">
        <v>0</v>
      </c>
      <c r="U78" s="270">
        <v>0</v>
      </c>
      <c r="V78" s="550">
        <f t="shared" si="23"/>
        <v>0</v>
      </c>
      <c r="W78" s="554">
        <f t="shared" si="26"/>
        <v>4</v>
      </c>
    </row>
    <row r="79" spans="1:23" ht="23.25" customHeight="1" x14ac:dyDescent="0.2">
      <c r="A79" s="558" t="s">
        <v>174</v>
      </c>
      <c r="B79" s="269">
        <v>86</v>
      </c>
      <c r="C79" s="270">
        <v>101</v>
      </c>
      <c r="D79" s="271">
        <f t="shared" si="17"/>
        <v>187</v>
      </c>
      <c r="E79" s="269">
        <f t="shared" si="24"/>
        <v>55</v>
      </c>
      <c r="F79" s="270">
        <f t="shared" si="25"/>
        <v>43</v>
      </c>
      <c r="G79" s="273">
        <f t="shared" si="18"/>
        <v>98</v>
      </c>
      <c r="H79" s="274">
        <v>36</v>
      </c>
      <c r="I79" s="272">
        <v>22</v>
      </c>
      <c r="J79" s="273">
        <f t="shared" si="19"/>
        <v>58</v>
      </c>
      <c r="K79" s="274">
        <v>19</v>
      </c>
      <c r="L79" s="272">
        <v>21</v>
      </c>
      <c r="M79" s="275">
        <f t="shared" si="20"/>
        <v>40</v>
      </c>
      <c r="N79" s="269">
        <v>15</v>
      </c>
      <c r="O79" s="270">
        <v>22</v>
      </c>
      <c r="P79" s="271">
        <f t="shared" si="21"/>
        <v>37</v>
      </c>
      <c r="Q79" s="269">
        <v>1</v>
      </c>
      <c r="R79" s="270">
        <v>0</v>
      </c>
      <c r="S79" s="271">
        <f t="shared" si="22"/>
        <v>1</v>
      </c>
      <c r="T79" s="269">
        <v>0</v>
      </c>
      <c r="U79" s="270">
        <v>0</v>
      </c>
      <c r="V79" s="550">
        <f t="shared" si="23"/>
        <v>0</v>
      </c>
      <c r="W79" s="554">
        <f t="shared" si="26"/>
        <v>323</v>
      </c>
    </row>
    <row r="80" spans="1:23" ht="23.25" customHeight="1" x14ac:dyDescent="0.2">
      <c r="A80" s="558" t="s">
        <v>175</v>
      </c>
      <c r="B80" s="269">
        <v>280</v>
      </c>
      <c r="C80" s="270">
        <v>258</v>
      </c>
      <c r="D80" s="271">
        <f t="shared" si="17"/>
        <v>538</v>
      </c>
      <c r="E80" s="269">
        <f t="shared" si="24"/>
        <v>182</v>
      </c>
      <c r="F80" s="270">
        <f t="shared" si="25"/>
        <v>137</v>
      </c>
      <c r="G80" s="273">
        <f t="shared" si="18"/>
        <v>319</v>
      </c>
      <c r="H80" s="274">
        <v>109</v>
      </c>
      <c r="I80" s="272">
        <v>82</v>
      </c>
      <c r="J80" s="273">
        <f t="shared" si="19"/>
        <v>191</v>
      </c>
      <c r="K80" s="274">
        <v>73</v>
      </c>
      <c r="L80" s="272">
        <v>55</v>
      </c>
      <c r="M80" s="275">
        <f t="shared" si="20"/>
        <v>128</v>
      </c>
      <c r="N80" s="269">
        <v>88</v>
      </c>
      <c r="O80" s="270">
        <v>72</v>
      </c>
      <c r="P80" s="271">
        <f t="shared" si="21"/>
        <v>160</v>
      </c>
      <c r="Q80" s="269">
        <v>10</v>
      </c>
      <c r="R80" s="270">
        <v>13</v>
      </c>
      <c r="S80" s="271">
        <f t="shared" si="22"/>
        <v>23</v>
      </c>
      <c r="T80" s="269">
        <v>7</v>
      </c>
      <c r="U80" s="270">
        <v>2</v>
      </c>
      <c r="V80" s="550">
        <f t="shared" si="23"/>
        <v>9</v>
      </c>
      <c r="W80" s="554">
        <f t="shared" si="26"/>
        <v>1049</v>
      </c>
    </row>
    <row r="81" spans="1:23" ht="23.25" customHeight="1" x14ac:dyDescent="0.2">
      <c r="A81" s="558" t="s">
        <v>176</v>
      </c>
      <c r="B81" s="269">
        <v>3349</v>
      </c>
      <c r="C81" s="270">
        <v>2835</v>
      </c>
      <c r="D81" s="271">
        <f t="shared" si="17"/>
        <v>6184</v>
      </c>
      <c r="E81" s="269">
        <f t="shared" si="24"/>
        <v>1499</v>
      </c>
      <c r="F81" s="270">
        <f t="shared" si="25"/>
        <v>1289</v>
      </c>
      <c r="G81" s="273">
        <f t="shared" si="18"/>
        <v>2788</v>
      </c>
      <c r="H81" s="274">
        <v>898</v>
      </c>
      <c r="I81" s="272">
        <v>835</v>
      </c>
      <c r="J81" s="273">
        <f t="shared" si="19"/>
        <v>1733</v>
      </c>
      <c r="K81" s="274">
        <v>601</v>
      </c>
      <c r="L81" s="272">
        <v>454</v>
      </c>
      <c r="M81" s="275">
        <f t="shared" si="20"/>
        <v>1055</v>
      </c>
      <c r="N81" s="269">
        <v>891</v>
      </c>
      <c r="O81" s="270">
        <v>920</v>
      </c>
      <c r="P81" s="271">
        <f t="shared" si="21"/>
        <v>1811</v>
      </c>
      <c r="Q81" s="269">
        <v>123</v>
      </c>
      <c r="R81" s="270">
        <v>108</v>
      </c>
      <c r="S81" s="271">
        <f t="shared" si="22"/>
        <v>231</v>
      </c>
      <c r="T81" s="269">
        <v>88</v>
      </c>
      <c r="U81" s="270">
        <v>45</v>
      </c>
      <c r="V81" s="550">
        <f t="shared" si="23"/>
        <v>133</v>
      </c>
      <c r="W81" s="554">
        <f t="shared" si="26"/>
        <v>11147</v>
      </c>
    </row>
    <row r="82" spans="1:23" ht="23.25" customHeight="1" x14ac:dyDescent="0.2">
      <c r="A82" s="558" t="s">
        <v>177</v>
      </c>
      <c r="B82" s="269">
        <v>72</v>
      </c>
      <c r="C82" s="270">
        <v>70</v>
      </c>
      <c r="D82" s="271">
        <f t="shared" si="17"/>
        <v>142</v>
      </c>
      <c r="E82" s="269">
        <f t="shared" si="24"/>
        <v>42</v>
      </c>
      <c r="F82" s="270">
        <f t="shared" si="25"/>
        <v>40</v>
      </c>
      <c r="G82" s="273">
        <f t="shared" si="18"/>
        <v>82</v>
      </c>
      <c r="H82" s="274">
        <v>19</v>
      </c>
      <c r="I82" s="272">
        <v>26</v>
      </c>
      <c r="J82" s="273">
        <f t="shared" si="19"/>
        <v>45</v>
      </c>
      <c r="K82" s="274">
        <v>23</v>
      </c>
      <c r="L82" s="272">
        <v>14</v>
      </c>
      <c r="M82" s="275">
        <f t="shared" si="20"/>
        <v>37</v>
      </c>
      <c r="N82" s="269">
        <v>23</v>
      </c>
      <c r="O82" s="270">
        <v>20</v>
      </c>
      <c r="P82" s="271">
        <f t="shared" si="21"/>
        <v>43</v>
      </c>
      <c r="Q82" s="269">
        <v>4</v>
      </c>
      <c r="R82" s="270">
        <v>2</v>
      </c>
      <c r="S82" s="271">
        <f t="shared" si="22"/>
        <v>6</v>
      </c>
      <c r="T82" s="269">
        <v>4</v>
      </c>
      <c r="U82" s="270">
        <v>3</v>
      </c>
      <c r="V82" s="550">
        <f t="shared" si="23"/>
        <v>7</v>
      </c>
      <c r="W82" s="554">
        <f t="shared" si="26"/>
        <v>280</v>
      </c>
    </row>
    <row r="83" spans="1:23" ht="23.25" customHeight="1" x14ac:dyDescent="0.2">
      <c r="A83" s="558" t="s">
        <v>178</v>
      </c>
      <c r="B83" s="269">
        <v>15</v>
      </c>
      <c r="C83" s="270">
        <v>6</v>
      </c>
      <c r="D83" s="271">
        <f t="shared" si="17"/>
        <v>21</v>
      </c>
      <c r="E83" s="269">
        <f t="shared" si="24"/>
        <v>4</v>
      </c>
      <c r="F83" s="270">
        <f t="shared" si="25"/>
        <v>3</v>
      </c>
      <c r="G83" s="273">
        <f t="shared" si="18"/>
        <v>7</v>
      </c>
      <c r="H83" s="274">
        <v>4</v>
      </c>
      <c r="I83" s="272">
        <v>3</v>
      </c>
      <c r="J83" s="273">
        <f t="shared" si="19"/>
        <v>7</v>
      </c>
      <c r="K83" s="274">
        <v>0</v>
      </c>
      <c r="L83" s="272">
        <v>0</v>
      </c>
      <c r="M83" s="275">
        <f t="shared" si="20"/>
        <v>0</v>
      </c>
      <c r="N83" s="269">
        <v>1</v>
      </c>
      <c r="O83" s="270">
        <v>2</v>
      </c>
      <c r="P83" s="271">
        <f t="shared" si="21"/>
        <v>3</v>
      </c>
      <c r="Q83" s="269">
        <v>0</v>
      </c>
      <c r="R83" s="270">
        <v>0</v>
      </c>
      <c r="S83" s="271">
        <f t="shared" si="22"/>
        <v>0</v>
      </c>
      <c r="T83" s="269">
        <v>1</v>
      </c>
      <c r="U83" s="270">
        <v>1</v>
      </c>
      <c r="V83" s="550">
        <f t="shared" si="23"/>
        <v>2</v>
      </c>
      <c r="W83" s="554">
        <f t="shared" si="26"/>
        <v>33</v>
      </c>
    </row>
    <row r="84" spans="1:23" ht="23.25" customHeight="1" x14ac:dyDescent="0.2">
      <c r="A84" s="558" t="s">
        <v>179</v>
      </c>
      <c r="B84" s="269">
        <v>5</v>
      </c>
      <c r="C84" s="270">
        <v>2</v>
      </c>
      <c r="D84" s="271">
        <f t="shared" si="17"/>
        <v>7</v>
      </c>
      <c r="E84" s="269">
        <f t="shared" si="24"/>
        <v>0</v>
      </c>
      <c r="F84" s="270">
        <f t="shared" si="25"/>
        <v>1</v>
      </c>
      <c r="G84" s="273">
        <f t="shared" si="18"/>
        <v>1</v>
      </c>
      <c r="H84" s="274">
        <v>0</v>
      </c>
      <c r="I84" s="272">
        <v>1</v>
      </c>
      <c r="J84" s="273">
        <f t="shared" si="19"/>
        <v>1</v>
      </c>
      <c r="K84" s="274">
        <v>0</v>
      </c>
      <c r="L84" s="272">
        <v>0</v>
      </c>
      <c r="M84" s="275">
        <f t="shared" si="20"/>
        <v>0</v>
      </c>
      <c r="N84" s="269">
        <v>0</v>
      </c>
      <c r="O84" s="270">
        <v>0</v>
      </c>
      <c r="P84" s="271">
        <f t="shared" si="21"/>
        <v>0</v>
      </c>
      <c r="Q84" s="269">
        <v>0</v>
      </c>
      <c r="R84" s="270">
        <v>0</v>
      </c>
      <c r="S84" s="271">
        <f t="shared" si="22"/>
        <v>0</v>
      </c>
      <c r="T84" s="269">
        <v>0</v>
      </c>
      <c r="U84" s="270">
        <v>0</v>
      </c>
      <c r="V84" s="550">
        <f t="shared" si="23"/>
        <v>0</v>
      </c>
      <c r="W84" s="554">
        <f t="shared" si="26"/>
        <v>8</v>
      </c>
    </row>
    <row r="85" spans="1:23" ht="23.25" customHeight="1" x14ac:dyDescent="0.2">
      <c r="A85" s="558" t="s">
        <v>180</v>
      </c>
      <c r="B85" s="269">
        <v>55556</v>
      </c>
      <c r="C85" s="270">
        <v>63568</v>
      </c>
      <c r="D85" s="271">
        <f t="shared" si="17"/>
        <v>119124</v>
      </c>
      <c r="E85" s="269">
        <f t="shared" si="24"/>
        <v>24266</v>
      </c>
      <c r="F85" s="270">
        <f t="shared" si="25"/>
        <v>21506</v>
      </c>
      <c r="G85" s="273">
        <f t="shared" si="18"/>
        <v>45772</v>
      </c>
      <c r="H85" s="274">
        <v>15120</v>
      </c>
      <c r="I85" s="272">
        <v>14686</v>
      </c>
      <c r="J85" s="273">
        <f t="shared" si="19"/>
        <v>29806</v>
      </c>
      <c r="K85" s="274">
        <v>9146</v>
      </c>
      <c r="L85" s="272">
        <v>6820</v>
      </c>
      <c r="M85" s="275">
        <f t="shared" si="20"/>
        <v>15966</v>
      </c>
      <c r="N85" s="269">
        <v>13649</v>
      </c>
      <c r="O85" s="270">
        <v>16951</v>
      </c>
      <c r="P85" s="271">
        <f t="shared" si="21"/>
        <v>30600</v>
      </c>
      <c r="Q85" s="269">
        <v>1730</v>
      </c>
      <c r="R85" s="270">
        <v>1432</v>
      </c>
      <c r="S85" s="271">
        <f t="shared" si="22"/>
        <v>3162</v>
      </c>
      <c r="T85" s="269">
        <v>1121</v>
      </c>
      <c r="U85" s="270">
        <v>825</v>
      </c>
      <c r="V85" s="550">
        <f t="shared" si="23"/>
        <v>1946</v>
      </c>
      <c r="W85" s="554">
        <f t="shared" si="26"/>
        <v>200604</v>
      </c>
    </row>
    <row r="86" spans="1:23" ht="23.25" customHeight="1" x14ac:dyDescent="0.2">
      <c r="A86" s="558" t="s">
        <v>181</v>
      </c>
      <c r="B86" s="269">
        <v>785</v>
      </c>
      <c r="C86" s="270">
        <v>915</v>
      </c>
      <c r="D86" s="271">
        <f t="shared" si="17"/>
        <v>1700</v>
      </c>
      <c r="E86" s="269">
        <f t="shared" si="24"/>
        <v>295</v>
      </c>
      <c r="F86" s="270">
        <f t="shared" si="25"/>
        <v>235</v>
      </c>
      <c r="G86" s="273">
        <f t="shared" si="18"/>
        <v>530</v>
      </c>
      <c r="H86" s="274">
        <v>163</v>
      </c>
      <c r="I86" s="272">
        <v>129</v>
      </c>
      <c r="J86" s="273">
        <f t="shared" si="19"/>
        <v>292</v>
      </c>
      <c r="K86" s="274">
        <v>132</v>
      </c>
      <c r="L86" s="272">
        <v>106</v>
      </c>
      <c r="M86" s="275">
        <f t="shared" si="20"/>
        <v>238</v>
      </c>
      <c r="N86" s="269">
        <v>147</v>
      </c>
      <c r="O86" s="270">
        <v>203</v>
      </c>
      <c r="P86" s="271">
        <f t="shared" si="21"/>
        <v>350</v>
      </c>
      <c r="Q86" s="269">
        <v>27</v>
      </c>
      <c r="R86" s="270">
        <v>27</v>
      </c>
      <c r="S86" s="271">
        <f t="shared" si="22"/>
        <v>54</v>
      </c>
      <c r="T86" s="269">
        <v>10</v>
      </c>
      <c r="U86" s="270">
        <v>4</v>
      </c>
      <c r="V86" s="550">
        <f t="shared" si="23"/>
        <v>14</v>
      </c>
      <c r="W86" s="554">
        <f t="shared" si="26"/>
        <v>2648</v>
      </c>
    </row>
    <row r="87" spans="1:23" ht="23.25" customHeight="1" x14ac:dyDescent="0.2">
      <c r="A87" s="558" t="s">
        <v>182</v>
      </c>
      <c r="B87" s="269">
        <v>98</v>
      </c>
      <c r="C87" s="270">
        <v>79</v>
      </c>
      <c r="D87" s="271">
        <f t="shared" si="17"/>
        <v>177</v>
      </c>
      <c r="E87" s="269">
        <f t="shared" si="24"/>
        <v>57</v>
      </c>
      <c r="F87" s="270">
        <f t="shared" si="25"/>
        <v>29</v>
      </c>
      <c r="G87" s="273">
        <f t="shared" si="18"/>
        <v>86</v>
      </c>
      <c r="H87" s="274">
        <v>42</v>
      </c>
      <c r="I87" s="272">
        <v>21</v>
      </c>
      <c r="J87" s="273">
        <f t="shared" si="19"/>
        <v>63</v>
      </c>
      <c r="K87" s="274">
        <v>15</v>
      </c>
      <c r="L87" s="272">
        <v>8</v>
      </c>
      <c r="M87" s="275">
        <f t="shared" si="20"/>
        <v>23</v>
      </c>
      <c r="N87" s="269">
        <v>15</v>
      </c>
      <c r="O87" s="270">
        <v>28</v>
      </c>
      <c r="P87" s="271">
        <f t="shared" si="21"/>
        <v>43</v>
      </c>
      <c r="Q87" s="269">
        <v>1</v>
      </c>
      <c r="R87" s="270">
        <v>0</v>
      </c>
      <c r="S87" s="271">
        <f t="shared" si="22"/>
        <v>1</v>
      </c>
      <c r="T87" s="269">
        <v>6</v>
      </c>
      <c r="U87" s="270">
        <v>1</v>
      </c>
      <c r="V87" s="550">
        <f t="shared" si="23"/>
        <v>7</v>
      </c>
      <c r="W87" s="554">
        <f t="shared" si="26"/>
        <v>314</v>
      </c>
    </row>
    <row r="88" spans="1:23" ht="23.25" customHeight="1" x14ac:dyDescent="0.2">
      <c r="A88" s="558" t="s">
        <v>183</v>
      </c>
      <c r="B88" s="269">
        <v>179</v>
      </c>
      <c r="C88" s="270">
        <v>160</v>
      </c>
      <c r="D88" s="271">
        <f t="shared" si="17"/>
        <v>339</v>
      </c>
      <c r="E88" s="269">
        <f t="shared" si="24"/>
        <v>89</v>
      </c>
      <c r="F88" s="270">
        <f t="shared" si="25"/>
        <v>72</v>
      </c>
      <c r="G88" s="273">
        <f t="shared" si="18"/>
        <v>161</v>
      </c>
      <c r="H88" s="274">
        <v>51</v>
      </c>
      <c r="I88" s="272">
        <v>44</v>
      </c>
      <c r="J88" s="273">
        <f t="shared" si="19"/>
        <v>95</v>
      </c>
      <c r="K88" s="274">
        <v>38</v>
      </c>
      <c r="L88" s="272">
        <v>28</v>
      </c>
      <c r="M88" s="275">
        <f t="shared" si="20"/>
        <v>66</v>
      </c>
      <c r="N88" s="269">
        <v>30</v>
      </c>
      <c r="O88" s="270">
        <v>29</v>
      </c>
      <c r="P88" s="271">
        <f t="shared" si="21"/>
        <v>59</v>
      </c>
      <c r="Q88" s="269">
        <v>9</v>
      </c>
      <c r="R88" s="270">
        <v>6</v>
      </c>
      <c r="S88" s="271">
        <f t="shared" si="22"/>
        <v>15</v>
      </c>
      <c r="T88" s="269">
        <v>9</v>
      </c>
      <c r="U88" s="270">
        <v>7</v>
      </c>
      <c r="V88" s="550">
        <f t="shared" si="23"/>
        <v>16</v>
      </c>
      <c r="W88" s="554">
        <f t="shared" si="26"/>
        <v>590</v>
      </c>
    </row>
    <row r="89" spans="1:23" ht="23.25" customHeight="1" x14ac:dyDescent="0.2">
      <c r="A89" s="558" t="s">
        <v>184</v>
      </c>
      <c r="B89" s="269">
        <v>349</v>
      </c>
      <c r="C89" s="270">
        <v>288</v>
      </c>
      <c r="D89" s="271">
        <f t="shared" si="17"/>
        <v>637</v>
      </c>
      <c r="E89" s="269">
        <f t="shared" si="24"/>
        <v>166</v>
      </c>
      <c r="F89" s="270">
        <f t="shared" si="25"/>
        <v>134</v>
      </c>
      <c r="G89" s="273">
        <f t="shared" si="18"/>
        <v>300</v>
      </c>
      <c r="H89" s="274">
        <v>97</v>
      </c>
      <c r="I89" s="272">
        <v>89</v>
      </c>
      <c r="J89" s="273">
        <f t="shared" si="19"/>
        <v>186</v>
      </c>
      <c r="K89" s="274">
        <v>69</v>
      </c>
      <c r="L89" s="272">
        <v>45</v>
      </c>
      <c r="M89" s="275">
        <f t="shared" si="20"/>
        <v>114</v>
      </c>
      <c r="N89" s="269">
        <v>66</v>
      </c>
      <c r="O89" s="270">
        <v>98</v>
      </c>
      <c r="P89" s="271">
        <f t="shared" si="21"/>
        <v>164</v>
      </c>
      <c r="Q89" s="269">
        <v>18</v>
      </c>
      <c r="R89" s="270">
        <v>8</v>
      </c>
      <c r="S89" s="271">
        <f t="shared" si="22"/>
        <v>26</v>
      </c>
      <c r="T89" s="269">
        <v>17</v>
      </c>
      <c r="U89" s="270">
        <v>9</v>
      </c>
      <c r="V89" s="550">
        <f t="shared" si="23"/>
        <v>26</v>
      </c>
      <c r="W89" s="554">
        <f t="shared" si="26"/>
        <v>1153</v>
      </c>
    </row>
    <row r="90" spans="1:23" ht="23.25" customHeight="1" x14ac:dyDescent="0.2">
      <c r="A90" s="558" t="s">
        <v>358</v>
      </c>
      <c r="B90" s="269">
        <v>75</v>
      </c>
      <c r="C90" s="270">
        <v>71</v>
      </c>
      <c r="D90" s="271">
        <f t="shared" si="17"/>
        <v>146</v>
      </c>
      <c r="E90" s="269">
        <f t="shared" si="24"/>
        <v>46</v>
      </c>
      <c r="F90" s="270">
        <f t="shared" si="25"/>
        <v>36</v>
      </c>
      <c r="G90" s="273">
        <f t="shared" si="18"/>
        <v>82</v>
      </c>
      <c r="H90" s="274">
        <v>36</v>
      </c>
      <c r="I90" s="272">
        <v>23</v>
      </c>
      <c r="J90" s="273">
        <f t="shared" si="19"/>
        <v>59</v>
      </c>
      <c r="K90" s="274">
        <v>10</v>
      </c>
      <c r="L90" s="272">
        <v>13</v>
      </c>
      <c r="M90" s="275">
        <f t="shared" si="20"/>
        <v>23</v>
      </c>
      <c r="N90" s="269">
        <v>11</v>
      </c>
      <c r="O90" s="270">
        <v>16</v>
      </c>
      <c r="P90" s="271">
        <f t="shared" si="21"/>
        <v>27</v>
      </c>
      <c r="Q90" s="269">
        <v>0</v>
      </c>
      <c r="R90" s="270">
        <v>1</v>
      </c>
      <c r="S90" s="271">
        <f t="shared" si="22"/>
        <v>1</v>
      </c>
      <c r="T90" s="269">
        <v>0</v>
      </c>
      <c r="U90" s="270">
        <v>0</v>
      </c>
      <c r="V90" s="550">
        <f t="shared" si="23"/>
        <v>0</v>
      </c>
      <c r="W90" s="554">
        <f t="shared" si="26"/>
        <v>256</v>
      </c>
    </row>
    <row r="91" spans="1:23" ht="23.25" customHeight="1" x14ac:dyDescent="0.2">
      <c r="A91" s="558" t="s">
        <v>185</v>
      </c>
      <c r="B91" s="269">
        <v>87</v>
      </c>
      <c r="C91" s="270">
        <v>105</v>
      </c>
      <c r="D91" s="271">
        <f t="shared" si="17"/>
        <v>192</v>
      </c>
      <c r="E91" s="269">
        <f t="shared" si="24"/>
        <v>83</v>
      </c>
      <c r="F91" s="270">
        <f t="shared" si="25"/>
        <v>57</v>
      </c>
      <c r="G91" s="273">
        <f t="shared" si="18"/>
        <v>140</v>
      </c>
      <c r="H91" s="274">
        <v>42</v>
      </c>
      <c r="I91" s="272">
        <v>37</v>
      </c>
      <c r="J91" s="273">
        <f t="shared" si="19"/>
        <v>79</v>
      </c>
      <c r="K91" s="274">
        <v>41</v>
      </c>
      <c r="L91" s="272">
        <v>20</v>
      </c>
      <c r="M91" s="275">
        <f t="shared" si="20"/>
        <v>61</v>
      </c>
      <c r="N91" s="269">
        <v>19</v>
      </c>
      <c r="O91" s="270">
        <v>18</v>
      </c>
      <c r="P91" s="271">
        <f t="shared" si="21"/>
        <v>37</v>
      </c>
      <c r="Q91" s="269">
        <v>2</v>
      </c>
      <c r="R91" s="270">
        <v>2</v>
      </c>
      <c r="S91" s="271">
        <f t="shared" si="22"/>
        <v>4</v>
      </c>
      <c r="T91" s="269">
        <v>1</v>
      </c>
      <c r="U91" s="270">
        <v>3</v>
      </c>
      <c r="V91" s="550">
        <f t="shared" si="23"/>
        <v>4</v>
      </c>
      <c r="W91" s="554">
        <f t="shared" si="26"/>
        <v>377</v>
      </c>
    </row>
    <row r="92" spans="1:23" ht="23.25" customHeight="1" x14ac:dyDescent="0.2">
      <c r="A92" s="558" t="s">
        <v>186</v>
      </c>
      <c r="B92" s="269">
        <v>80</v>
      </c>
      <c r="C92" s="270">
        <v>72</v>
      </c>
      <c r="D92" s="271">
        <f t="shared" si="17"/>
        <v>152</v>
      </c>
      <c r="E92" s="269">
        <f t="shared" si="24"/>
        <v>28</v>
      </c>
      <c r="F92" s="270">
        <f t="shared" si="25"/>
        <v>33</v>
      </c>
      <c r="G92" s="273">
        <f t="shared" si="18"/>
        <v>61</v>
      </c>
      <c r="H92" s="274">
        <v>25</v>
      </c>
      <c r="I92" s="272">
        <v>16</v>
      </c>
      <c r="J92" s="273">
        <f t="shared" si="19"/>
        <v>41</v>
      </c>
      <c r="K92" s="274">
        <v>3</v>
      </c>
      <c r="L92" s="272">
        <v>17</v>
      </c>
      <c r="M92" s="275">
        <f t="shared" si="20"/>
        <v>20</v>
      </c>
      <c r="N92" s="269">
        <v>15</v>
      </c>
      <c r="O92" s="270">
        <v>9</v>
      </c>
      <c r="P92" s="271">
        <f t="shared" si="21"/>
        <v>24</v>
      </c>
      <c r="Q92" s="269">
        <v>1</v>
      </c>
      <c r="R92" s="270">
        <v>3</v>
      </c>
      <c r="S92" s="271">
        <f t="shared" si="22"/>
        <v>4</v>
      </c>
      <c r="T92" s="269">
        <v>1</v>
      </c>
      <c r="U92" s="270">
        <v>0</v>
      </c>
      <c r="V92" s="550">
        <f t="shared" si="23"/>
        <v>1</v>
      </c>
      <c r="W92" s="554">
        <f t="shared" si="26"/>
        <v>242</v>
      </c>
    </row>
    <row r="93" spans="1:23" ht="23.25" customHeight="1" x14ac:dyDescent="0.2">
      <c r="A93" s="558" t="s">
        <v>187</v>
      </c>
      <c r="B93" s="269">
        <v>7</v>
      </c>
      <c r="C93" s="270">
        <v>10</v>
      </c>
      <c r="D93" s="271">
        <f t="shared" si="17"/>
        <v>17</v>
      </c>
      <c r="E93" s="269">
        <f t="shared" si="24"/>
        <v>3</v>
      </c>
      <c r="F93" s="270">
        <f t="shared" si="25"/>
        <v>2</v>
      </c>
      <c r="G93" s="273">
        <f t="shared" si="18"/>
        <v>5</v>
      </c>
      <c r="H93" s="274">
        <v>2</v>
      </c>
      <c r="I93" s="272">
        <v>2</v>
      </c>
      <c r="J93" s="273">
        <f t="shared" si="19"/>
        <v>4</v>
      </c>
      <c r="K93" s="274">
        <v>1</v>
      </c>
      <c r="L93" s="272">
        <v>0</v>
      </c>
      <c r="M93" s="275">
        <f t="shared" si="20"/>
        <v>1</v>
      </c>
      <c r="N93" s="269">
        <v>2</v>
      </c>
      <c r="O93" s="270">
        <v>1</v>
      </c>
      <c r="P93" s="271">
        <f t="shared" si="21"/>
        <v>3</v>
      </c>
      <c r="Q93" s="269">
        <v>0</v>
      </c>
      <c r="R93" s="270">
        <v>0</v>
      </c>
      <c r="S93" s="271">
        <f t="shared" si="22"/>
        <v>0</v>
      </c>
      <c r="T93" s="269">
        <v>0</v>
      </c>
      <c r="U93" s="270">
        <v>0</v>
      </c>
      <c r="V93" s="550">
        <f t="shared" si="23"/>
        <v>0</v>
      </c>
      <c r="W93" s="554">
        <f t="shared" si="26"/>
        <v>25</v>
      </c>
    </row>
    <row r="94" spans="1:23" ht="23.25" customHeight="1" x14ac:dyDescent="0.2">
      <c r="A94" s="558" t="s">
        <v>188</v>
      </c>
      <c r="B94" s="269">
        <v>72</v>
      </c>
      <c r="C94" s="270">
        <v>52</v>
      </c>
      <c r="D94" s="271">
        <f t="shared" si="17"/>
        <v>124</v>
      </c>
      <c r="E94" s="269">
        <f t="shared" si="24"/>
        <v>32</v>
      </c>
      <c r="F94" s="270">
        <f t="shared" si="25"/>
        <v>31</v>
      </c>
      <c r="G94" s="273">
        <f t="shared" si="18"/>
        <v>63</v>
      </c>
      <c r="H94" s="274">
        <v>22</v>
      </c>
      <c r="I94" s="272">
        <v>18</v>
      </c>
      <c r="J94" s="273">
        <f t="shared" si="19"/>
        <v>40</v>
      </c>
      <c r="K94" s="274">
        <v>10</v>
      </c>
      <c r="L94" s="272">
        <v>13</v>
      </c>
      <c r="M94" s="275">
        <f t="shared" si="20"/>
        <v>23</v>
      </c>
      <c r="N94" s="269">
        <v>13</v>
      </c>
      <c r="O94" s="270">
        <v>14</v>
      </c>
      <c r="P94" s="271">
        <f t="shared" si="21"/>
        <v>27</v>
      </c>
      <c r="Q94" s="269">
        <v>0</v>
      </c>
      <c r="R94" s="270">
        <v>2</v>
      </c>
      <c r="S94" s="271">
        <f t="shared" si="22"/>
        <v>2</v>
      </c>
      <c r="T94" s="269">
        <v>7</v>
      </c>
      <c r="U94" s="270">
        <v>3</v>
      </c>
      <c r="V94" s="550">
        <f t="shared" si="23"/>
        <v>10</v>
      </c>
      <c r="W94" s="554">
        <f t="shared" si="26"/>
        <v>226</v>
      </c>
    </row>
    <row r="95" spans="1:23" ht="23.25" customHeight="1" x14ac:dyDescent="0.2">
      <c r="A95" s="558" t="s">
        <v>189</v>
      </c>
      <c r="B95" s="269">
        <v>134</v>
      </c>
      <c r="C95" s="270">
        <v>125</v>
      </c>
      <c r="D95" s="271">
        <f t="shared" si="17"/>
        <v>259</v>
      </c>
      <c r="E95" s="269">
        <f t="shared" si="24"/>
        <v>85</v>
      </c>
      <c r="F95" s="270">
        <f t="shared" si="25"/>
        <v>62</v>
      </c>
      <c r="G95" s="273">
        <f t="shared" si="18"/>
        <v>147</v>
      </c>
      <c r="H95" s="274">
        <v>65</v>
      </c>
      <c r="I95" s="272">
        <v>50</v>
      </c>
      <c r="J95" s="273">
        <f t="shared" si="19"/>
        <v>115</v>
      </c>
      <c r="K95" s="274">
        <v>20</v>
      </c>
      <c r="L95" s="272">
        <v>12</v>
      </c>
      <c r="M95" s="275">
        <f t="shared" si="20"/>
        <v>32</v>
      </c>
      <c r="N95" s="269">
        <v>37</v>
      </c>
      <c r="O95" s="270">
        <v>29</v>
      </c>
      <c r="P95" s="271">
        <f t="shared" si="21"/>
        <v>66</v>
      </c>
      <c r="Q95" s="269">
        <v>0</v>
      </c>
      <c r="R95" s="270">
        <v>1</v>
      </c>
      <c r="S95" s="271">
        <f t="shared" si="22"/>
        <v>1</v>
      </c>
      <c r="T95" s="269">
        <v>1</v>
      </c>
      <c r="U95" s="270">
        <v>2</v>
      </c>
      <c r="V95" s="550">
        <f t="shared" si="23"/>
        <v>3</v>
      </c>
      <c r="W95" s="554">
        <f t="shared" si="26"/>
        <v>476</v>
      </c>
    </row>
    <row r="96" spans="1:23" ht="23.25" customHeight="1" x14ac:dyDescent="0.2">
      <c r="A96" s="558" t="s">
        <v>190</v>
      </c>
      <c r="B96" s="269">
        <v>138</v>
      </c>
      <c r="C96" s="270">
        <v>108</v>
      </c>
      <c r="D96" s="271">
        <f t="shared" si="17"/>
        <v>246</v>
      </c>
      <c r="E96" s="269">
        <f t="shared" si="24"/>
        <v>73</v>
      </c>
      <c r="F96" s="270">
        <f t="shared" si="25"/>
        <v>53</v>
      </c>
      <c r="G96" s="273">
        <f t="shared" si="18"/>
        <v>126</v>
      </c>
      <c r="H96" s="274">
        <v>33</v>
      </c>
      <c r="I96" s="272">
        <v>25</v>
      </c>
      <c r="J96" s="273">
        <f t="shared" si="19"/>
        <v>58</v>
      </c>
      <c r="K96" s="274">
        <v>40</v>
      </c>
      <c r="L96" s="272">
        <v>28</v>
      </c>
      <c r="M96" s="275">
        <f t="shared" si="20"/>
        <v>68</v>
      </c>
      <c r="N96" s="269">
        <v>29</v>
      </c>
      <c r="O96" s="270">
        <v>22</v>
      </c>
      <c r="P96" s="271">
        <f t="shared" si="21"/>
        <v>51</v>
      </c>
      <c r="Q96" s="269">
        <v>4</v>
      </c>
      <c r="R96" s="270">
        <v>2</v>
      </c>
      <c r="S96" s="271">
        <f t="shared" si="22"/>
        <v>6</v>
      </c>
      <c r="T96" s="269">
        <v>7</v>
      </c>
      <c r="U96" s="270">
        <v>2</v>
      </c>
      <c r="V96" s="550">
        <f t="shared" si="23"/>
        <v>9</v>
      </c>
      <c r="W96" s="554">
        <f t="shared" si="26"/>
        <v>438</v>
      </c>
    </row>
    <row r="97" spans="1:23" ht="23.25" customHeight="1" x14ac:dyDescent="0.2">
      <c r="A97" s="558" t="s">
        <v>191</v>
      </c>
      <c r="B97" s="269">
        <v>3691</v>
      </c>
      <c r="C97" s="270">
        <v>3211</v>
      </c>
      <c r="D97" s="271">
        <f t="shared" si="17"/>
        <v>6902</v>
      </c>
      <c r="E97" s="269">
        <f t="shared" si="24"/>
        <v>1774</v>
      </c>
      <c r="F97" s="270">
        <f t="shared" si="25"/>
        <v>1701</v>
      </c>
      <c r="G97" s="273">
        <f t="shared" si="18"/>
        <v>3475</v>
      </c>
      <c r="H97" s="274">
        <v>1158</v>
      </c>
      <c r="I97" s="272">
        <v>1240</v>
      </c>
      <c r="J97" s="273">
        <f t="shared" si="19"/>
        <v>2398</v>
      </c>
      <c r="K97" s="274">
        <v>616</v>
      </c>
      <c r="L97" s="272">
        <v>461</v>
      </c>
      <c r="M97" s="275">
        <f t="shared" si="20"/>
        <v>1077</v>
      </c>
      <c r="N97" s="269">
        <v>906</v>
      </c>
      <c r="O97" s="270">
        <v>943</v>
      </c>
      <c r="P97" s="271">
        <f t="shared" si="21"/>
        <v>1849</v>
      </c>
      <c r="Q97" s="269">
        <v>194</v>
      </c>
      <c r="R97" s="270">
        <v>190</v>
      </c>
      <c r="S97" s="271">
        <f t="shared" si="22"/>
        <v>384</v>
      </c>
      <c r="T97" s="269">
        <v>209</v>
      </c>
      <c r="U97" s="270">
        <v>117</v>
      </c>
      <c r="V97" s="550">
        <f t="shared" si="23"/>
        <v>326</v>
      </c>
      <c r="W97" s="554">
        <f t="shared" si="26"/>
        <v>12936</v>
      </c>
    </row>
    <row r="98" spans="1:23" ht="23.25" customHeight="1" x14ac:dyDescent="0.2">
      <c r="A98" s="558" t="s">
        <v>311</v>
      </c>
      <c r="B98" s="269">
        <v>44</v>
      </c>
      <c r="C98" s="270">
        <v>33</v>
      </c>
      <c r="D98" s="271">
        <f t="shared" si="17"/>
        <v>77</v>
      </c>
      <c r="E98" s="269">
        <f t="shared" si="24"/>
        <v>39</v>
      </c>
      <c r="F98" s="270">
        <f t="shared" si="25"/>
        <v>20</v>
      </c>
      <c r="G98" s="273">
        <f t="shared" si="18"/>
        <v>59</v>
      </c>
      <c r="H98" s="274">
        <v>5</v>
      </c>
      <c r="I98" s="272">
        <v>17</v>
      </c>
      <c r="J98" s="273">
        <f t="shared" si="19"/>
        <v>22</v>
      </c>
      <c r="K98" s="274">
        <v>34</v>
      </c>
      <c r="L98" s="272">
        <v>3</v>
      </c>
      <c r="M98" s="275">
        <f t="shared" si="20"/>
        <v>37</v>
      </c>
      <c r="N98" s="269">
        <v>10</v>
      </c>
      <c r="O98" s="270">
        <v>16</v>
      </c>
      <c r="P98" s="271">
        <f t="shared" si="21"/>
        <v>26</v>
      </c>
      <c r="Q98" s="269">
        <v>1</v>
      </c>
      <c r="R98" s="270">
        <v>0</v>
      </c>
      <c r="S98" s="271">
        <f t="shared" si="22"/>
        <v>1</v>
      </c>
      <c r="T98" s="269">
        <v>0</v>
      </c>
      <c r="U98" s="270">
        <v>0</v>
      </c>
      <c r="V98" s="550">
        <f t="shared" si="23"/>
        <v>0</v>
      </c>
      <c r="W98" s="554">
        <f t="shared" si="26"/>
        <v>163</v>
      </c>
    </row>
    <row r="99" spans="1:23" ht="23.25" customHeight="1" x14ac:dyDescent="0.2">
      <c r="A99" s="558" t="s">
        <v>192</v>
      </c>
      <c r="B99" s="269">
        <v>30</v>
      </c>
      <c r="C99" s="270">
        <v>21</v>
      </c>
      <c r="D99" s="271">
        <f t="shared" si="17"/>
        <v>51</v>
      </c>
      <c r="E99" s="269">
        <f t="shared" si="24"/>
        <v>13</v>
      </c>
      <c r="F99" s="270">
        <f t="shared" si="25"/>
        <v>6</v>
      </c>
      <c r="G99" s="273">
        <f t="shared" si="18"/>
        <v>19</v>
      </c>
      <c r="H99" s="274">
        <v>8</v>
      </c>
      <c r="I99" s="272">
        <v>1</v>
      </c>
      <c r="J99" s="273">
        <f t="shared" si="19"/>
        <v>9</v>
      </c>
      <c r="K99" s="274">
        <v>5</v>
      </c>
      <c r="L99" s="272">
        <v>5</v>
      </c>
      <c r="M99" s="275">
        <f t="shared" si="20"/>
        <v>10</v>
      </c>
      <c r="N99" s="269">
        <v>3</v>
      </c>
      <c r="O99" s="270">
        <v>6</v>
      </c>
      <c r="P99" s="271">
        <f t="shared" si="21"/>
        <v>9</v>
      </c>
      <c r="Q99" s="269">
        <v>0</v>
      </c>
      <c r="R99" s="270">
        <v>0</v>
      </c>
      <c r="S99" s="271">
        <f t="shared" si="22"/>
        <v>0</v>
      </c>
      <c r="T99" s="269">
        <v>1</v>
      </c>
      <c r="U99" s="270">
        <v>1</v>
      </c>
      <c r="V99" s="550">
        <f t="shared" si="23"/>
        <v>2</v>
      </c>
      <c r="W99" s="554">
        <f t="shared" si="26"/>
        <v>81</v>
      </c>
    </row>
    <row r="100" spans="1:23" ht="23.25" customHeight="1" x14ac:dyDescent="0.2">
      <c r="A100" s="558" t="s">
        <v>193</v>
      </c>
      <c r="B100" s="269">
        <v>32</v>
      </c>
      <c r="C100" s="270">
        <v>35</v>
      </c>
      <c r="D100" s="271">
        <f t="shared" si="17"/>
        <v>67</v>
      </c>
      <c r="E100" s="269">
        <f t="shared" si="24"/>
        <v>14</v>
      </c>
      <c r="F100" s="270">
        <f t="shared" si="25"/>
        <v>11</v>
      </c>
      <c r="G100" s="273">
        <f t="shared" si="18"/>
        <v>25</v>
      </c>
      <c r="H100" s="274">
        <v>7</v>
      </c>
      <c r="I100" s="272">
        <v>7</v>
      </c>
      <c r="J100" s="273">
        <f t="shared" si="19"/>
        <v>14</v>
      </c>
      <c r="K100" s="274">
        <v>7</v>
      </c>
      <c r="L100" s="272">
        <v>4</v>
      </c>
      <c r="M100" s="275">
        <f t="shared" si="20"/>
        <v>11</v>
      </c>
      <c r="N100" s="269">
        <v>8</v>
      </c>
      <c r="O100" s="270">
        <v>7</v>
      </c>
      <c r="P100" s="271">
        <f t="shared" si="21"/>
        <v>15</v>
      </c>
      <c r="Q100" s="269">
        <v>2</v>
      </c>
      <c r="R100" s="270">
        <v>3</v>
      </c>
      <c r="S100" s="271">
        <f t="shared" si="22"/>
        <v>5</v>
      </c>
      <c r="T100" s="269">
        <v>0</v>
      </c>
      <c r="U100" s="270">
        <v>0</v>
      </c>
      <c r="V100" s="550">
        <f t="shared" si="23"/>
        <v>0</v>
      </c>
      <c r="W100" s="554">
        <f t="shared" si="26"/>
        <v>112</v>
      </c>
    </row>
    <row r="101" spans="1:23" ht="23.25" customHeight="1" x14ac:dyDescent="0.2">
      <c r="A101" s="558" t="s">
        <v>194</v>
      </c>
      <c r="B101" s="269">
        <v>440</v>
      </c>
      <c r="C101" s="270">
        <v>286</v>
      </c>
      <c r="D101" s="271">
        <f t="shared" si="17"/>
        <v>726</v>
      </c>
      <c r="E101" s="269">
        <f t="shared" si="24"/>
        <v>228</v>
      </c>
      <c r="F101" s="270">
        <f t="shared" si="25"/>
        <v>197</v>
      </c>
      <c r="G101" s="273">
        <f t="shared" si="18"/>
        <v>425</v>
      </c>
      <c r="H101" s="274">
        <v>170</v>
      </c>
      <c r="I101" s="272">
        <v>133</v>
      </c>
      <c r="J101" s="273">
        <f t="shared" si="19"/>
        <v>303</v>
      </c>
      <c r="K101" s="274">
        <v>58</v>
      </c>
      <c r="L101" s="272">
        <v>64</v>
      </c>
      <c r="M101" s="275">
        <f t="shared" si="20"/>
        <v>122</v>
      </c>
      <c r="N101" s="269">
        <v>79</v>
      </c>
      <c r="O101" s="270">
        <v>79</v>
      </c>
      <c r="P101" s="271">
        <f t="shared" si="21"/>
        <v>158</v>
      </c>
      <c r="Q101" s="269">
        <v>22</v>
      </c>
      <c r="R101" s="270">
        <v>24</v>
      </c>
      <c r="S101" s="271">
        <f t="shared" si="22"/>
        <v>46</v>
      </c>
      <c r="T101" s="269">
        <v>27</v>
      </c>
      <c r="U101" s="270">
        <v>8</v>
      </c>
      <c r="V101" s="550">
        <f t="shared" si="23"/>
        <v>35</v>
      </c>
      <c r="W101" s="554">
        <f t="shared" si="26"/>
        <v>1390</v>
      </c>
    </row>
    <row r="102" spans="1:23" ht="23.25" customHeight="1" x14ac:dyDescent="0.2">
      <c r="A102" s="558" t="s">
        <v>195</v>
      </c>
      <c r="B102" s="269">
        <v>1</v>
      </c>
      <c r="C102" s="270">
        <v>2</v>
      </c>
      <c r="D102" s="271">
        <f t="shared" si="17"/>
        <v>3</v>
      </c>
      <c r="E102" s="269">
        <f t="shared" si="24"/>
        <v>2</v>
      </c>
      <c r="F102" s="270">
        <f t="shared" si="25"/>
        <v>0</v>
      </c>
      <c r="G102" s="273">
        <f t="shared" si="18"/>
        <v>2</v>
      </c>
      <c r="H102" s="274">
        <v>2</v>
      </c>
      <c r="I102" s="272">
        <v>0</v>
      </c>
      <c r="J102" s="273">
        <f t="shared" si="19"/>
        <v>2</v>
      </c>
      <c r="K102" s="274">
        <v>0</v>
      </c>
      <c r="L102" s="272">
        <v>0</v>
      </c>
      <c r="M102" s="275">
        <f t="shared" si="20"/>
        <v>0</v>
      </c>
      <c r="N102" s="269">
        <v>0</v>
      </c>
      <c r="O102" s="270">
        <v>1</v>
      </c>
      <c r="P102" s="271">
        <f t="shared" si="21"/>
        <v>1</v>
      </c>
      <c r="Q102" s="269">
        <v>1</v>
      </c>
      <c r="R102" s="270">
        <v>0</v>
      </c>
      <c r="S102" s="271">
        <f t="shared" si="22"/>
        <v>1</v>
      </c>
      <c r="T102" s="269">
        <v>0</v>
      </c>
      <c r="U102" s="270">
        <v>0</v>
      </c>
      <c r="V102" s="550">
        <f t="shared" si="23"/>
        <v>0</v>
      </c>
      <c r="W102" s="554">
        <f t="shared" si="26"/>
        <v>7</v>
      </c>
    </row>
    <row r="103" spans="1:23" ht="23.25" customHeight="1" x14ac:dyDescent="0.2">
      <c r="A103" s="558" t="s">
        <v>196</v>
      </c>
      <c r="B103" s="269">
        <v>46</v>
      </c>
      <c r="C103" s="270">
        <v>39</v>
      </c>
      <c r="D103" s="271">
        <f t="shared" si="17"/>
        <v>85</v>
      </c>
      <c r="E103" s="269">
        <f t="shared" si="24"/>
        <v>26</v>
      </c>
      <c r="F103" s="270">
        <f t="shared" si="25"/>
        <v>12</v>
      </c>
      <c r="G103" s="273">
        <f t="shared" si="18"/>
        <v>38</v>
      </c>
      <c r="H103" s="274">
        <v>15</v>
      </c>
      <c r="I103" s="272">
        <v>6</v>
      </c>
      <c r="J103" s="273">
        <f t="shared" si="19"/>
        <v>21</v>
      </c>
      <c r="K103" s="274">
        <v>11</v>
      </c>
      <c r="L103" s="272">
        <v>6</v>
      </c>
      <c r="M103" s="275">
        <f t="shared" si="20"/>
        <v>17</v>
      </c>
      <c r="N103" s="269">
        <v>5</v>
      </c>
      <c r="O103" s="270">
        <v>6</v>
      </c>
      <c r="P103" s="271">
        <f t="shared" si="21"/>
        <v>11</v>
      </c>
      <c r="Q103" s="269">
        <v>7</v>
      </c>
      <c r="R103" s="270">
        <v>1</v>
      </c>
      <c r="S103" s="271">
        <f t="shared" si="22"/>
        <v>8</v>
      </c>
      <c r="T103" s="269">
        <v>1</v>
      </c>
      <c r="U103" s="270">
        <v>1</v>
      </c>
      <c r="V103" s="550">
        <f t="shared" si="23"/>
        <v>2</v>
      </c>
      <c r="W103" s="554">
        <f t="shared" si="26"/>
        <v>144</v>
      </c>
    </row>
    <row r="104" spans="1:23" ht="23.25" customHeight="1" x14ac:dyDescent="0.2">
      <c r="A104" s="558" t="s">
        <v>376</v>
      </c>
      <c r="B104" s="269">
        <v>93</v>
      </c>
      <c r="C104" s="270">
        <v>74</v>
      </c>
      <c r="D104" s="271">
        <f t="shared" ref="D104:D135" si="27">SUM(B104:C104)</f>
        <v>167</v>
      </c>
      <c r="E104" s="269">
        <f t="shared" si="24"/>
        <v>35</v>
      </c>
      <c r="F104" s="270">
        <f t="shared" si="25"/>
        <v>22</v>
      </c>
      <c r="G104" s="273">
        <f t="shared" ref="G104:G135" si="28">SUM(E104:F104)</f>
        <v>57</v>
      </c>
      <c r="H104" s="274">
        <v>27</v>
      </c>
      <c r="I104" s="272">
        <v>14</v>
      </c>
      <c r="J104" s="273">
        <f t="shared" ref="J104:J135" si="29">SUM(H104:I104)</f>
        <v>41</v>
      </c>
      <c r="K104" s="274">
        <v>8</v>
      </c>
      <c r="L104" s="272">
        <v>8</v>
      </c>
      <c r="M104" s="275">
        <f t="shared" ref="M104:M135" si="30">SUM(K104:L104)</f>
        <v>16</v>
      </c>
      <c r="N104" s="269">
        <v>31</v>
      </c>
      <c r="O104" s="270">
        <v>20</v>
      </c>
      <c r="P104" s="271">
        <f t="shared" ref="P104:P135" si="31">SUM(N104:O104)</f>
        <v>51</v>
      </c>
      <c r="Q104" s="269">
        <v>5</v>
      </c>
      <c r="R104" s="270">
        <v>0</v>
      </c>
      <c r="S104" s="271">
        <f t="shared" ref="S104:S135" si="32">SUM(Q104:R104)</f>
        <v>5</v>
      </c>
      <c r="T104" s="269">
        <v>2</v>
      </c>
      <c r="U104" s="270">
        <v>0</v>
      </c>
      <c r="V104" s="550">
        <f t="shared" ref="V104:V135" si="33">SUM(T104:U104)</f>
        <v>2</v>
      </c>
      <c r="W104" s="554">
        <f t="shared" si="26"/>
        <v>282</v>
      </c>
    </row>
    <row r="105" spans="1:23" ht="23.25" customHeight="1" x14ac:dyDescent="0.2">
      <c r="A105" s="558" t="s">
        <v>197</v>
      </c>
      <c r="B105" s="269">
        <v>0</v>
      </c>
      <c r="C105" s="270">
        <v>3</v>
      </c>
      <c r="D105" s="271">
        <f t="shared" si="27"/>
        <v>3</v>
      </c>
      <c r="E105" s="269">
        <f t="shared" si="24"/>
        <v>1</v>
      </c>
      <c r="F105" s="270">
        <f t="shared" si="25"/>
        <v>2</v>
      </c>
      <c r="G105" s="273">
        <f t="shared" si="28"/>
        <v>3</v>
      </c>
      <c r="H105" s="274">
        <v>0</v>
      </c>
      <c r="I105" s="272">
        <v>1</v>
      </c>
      <c r="J105" s="273">
        <f t="shared" si="29"/>
        <v>1</v>
      </c>
      <c r="K105" s="274">
        <v>1</v>
      </c>
      <c r="L105" s="272">
        <v>1</v>
      </c>
      <c r="M105" s="275">
        <f t="shared" si="30"/>
        <v>2</v>
      </c>
      <c r="N105" s="269">
        <v>0</v>
      </c>
      <c r="O105" s="270">
        <v>0</v>
      </c>
      <c r="P105" s="271">
        <f t="shared" si="31"/>
        <v>0</v>
      </c>
      <c r="Q105" s="269">
        <v>0</v>
      </c>
      <c r="R105" s="270">
        <v>0</v>
      </c>
      <c r="S105" s="271">
        <f t="shared" si="32"/>
        <v>0</v>
      </c>
      <c r="T105" s="269">
        <v>0</v>
      </c>
      <c r="U105" s="270">
        <v>1</v>
      </c>
      <c r="V105" s="550">
        <f t="shared" si="33"/>
        <v>1</v>
      </c>
      <c r="W105" s="554">
        <f t="shared" si="26"/>
        <v>7</v>
      </c>
    </row>
    <row r="106" spans="1:23" ht="23.25" customHeight="1" x14ac:dyDescent="0.2">
      <c r="A106" s="558" t="s">
        <v>198</v>
      </c>
      <c r="B106" s="269">
        <v>28</v>
      </c>
      <c r="C106" s="270">
        <v>20</v>
      </c>
      <c r="D106" s="271">
        <f t="shared" si="27"/>
        <v>48</v>
      </c>
      <c r="E106" s="269">
        <f t="shared" si="24"/>
        <v>5</v>
      </c>
      <c r="F106" s="270">
        <f t="shared" si="25"/>
        <v>6</v>
      </c>
      <c r="G106" s="273">
        <f t="shared" si="28"/>
        <v>11</v>
      </c>
      <c r="H106" s="274">
        <v>2</v>
      </c>
      <c r="I106" s="272">
        <v>3</v>
      </c>
      <c r="J106" s="273">
        <f t="shared" si="29"/>
        <v>5</v>
      </c>
      <c r="K106" s="274">
        <v>3</v>
      </c>
      <c r="L106" s="272">
        <v>3</v>
      </c>
      <c r="M106" s="275">
        <f t="shared" si="30"/>
        <v>6</v>
      </c>
      <c r="N106" s="269">
        <v>3</v>
      </c>
      <c r="O106" s="270">
        <v>4</v>
      </c>
      <c r="P106" s="271">
        <f t="shared" si="31"/>
        <v>7</v>
      </c>
      <c r="Q106" s="269">
        <v>2</v>
      </c>
      <c r="R106" s="270">
        <v>0</v>
      </c>
      <c r="S106" s="271">
        <f t="shared" si="32"/>
        <v>2</v>
      </c>
      <c r="T106" s="269">
        <v>0</v>
      </c>
      <c r="U106" s="270">
        <v>0</v>
      </c>
      <c r="V106" s="550">
        <f t="shared" si="33"/>
        <v>0</v>
      </c>
      <c r="W106" s="554">
        <f t="shared" si="26"/>
        <v>68</v>
      </c>
    </row>
    <row r="107" spans="1:23" ht="23.25" customHeight="1" x14ac:dyDescent="0.2">
      <c r="A107" s="558" t="s">
        <v>359</v>
      </c>
      <c r="B107" s="269">
        <v>219</v>
      </c>
      <c r="C107" s="270">
        <v>228</v>
      </c>
      <c r="D107" s="271">
        <f t="shared" si="27"/>
        <v>447</v>
      </c>
      <c r="E107" s="269">
        <f t="shared" si="24"/>
        <v>126</v>
      </c>
      <c r="F107" s="270">
        <f t="shared" si="25"/>
        <v>96</v>
      </c>
      <c r="G107" s="273">
        <f t="shared" si="28"/>
        <v>222</v>
      </c>
      <c r="H107" s="274">
        <v>82</v>
      </c>
      <c r="I107" s="272">
        <v>74</v>
      </c>
      <c r="J107" s="273">
        <f t="shared" si="29"/>
        <v>156</v>
      </c>
      <c r="K107" s="274">
        <v>44</v>
      </c>
      <c r="L107" s="272">
        <v>22</v>
      </c>
      <c r="M107" s="275">
        <f t="shared" si="30"/>
        <v>66</v>
      </c>
      <c r="N107" s="269">
        <v>55</v>
      </c>
      <c r="O107" s="270">
        <v>47</v>
      </c>
      <c r="P107" s="271">
        <f t="shared" si="31"/>
        <v>102</v>
      </c>
      <c r="Q107" s="269">
        <v>3</v>
      </c>
      <c r="R107" s="270">
        <v>3</v>
      </c>
      <c r="S107" s="271">
        <f t="shared" si="32"/>
        <v>6</v>
      </c>
      <c r="T107" s="269">
        <v>1</v>
      </c>
      <c r="U107" s="270">
        <v>1</v>
      </c>
      <c r="V107" s="550">
        <f t="shared" si="33"/>
        <v>2</v>
      </c>
      <c r="W107" s="554">
        <f t="shared" si="26"/>
        <v>779</v>
      </c>
    </row>
    <row r="108" spans="1:23" ht="23.25" customHeight="1" x14ac:dyDescent="0.2">
      <c r="A108" s="558" t="s">
        <v>199</v>
      </c>
      <c r="B108" s="269">
        <v>1819</v>
      </c>
      <c r="C108" s="270">
        <v>1529</v>
      </c>
      <c r="D108" s="271">
        <f t="shared" si="27"/>
        <v>3348</v>
      </c>
      <c r="E108" s="269">
        <f t="shared" si="24"/>
        <v>1125</v>
      </c>
      <c r="F108" s="270">
        <f t="shared" si="25"/>
        <v>835</v>
      </c>
      <c r="G108" s="273">
        <f t="shared" si="28"/>
        <v>1960</v>
      </c>
      <c r="H108" s="274">
        <v>640</v>
      </c>
      <c r="I108" s="272">
        <v>536</v>
      </c>
      <c r="J108" s="273">
        <f t="shared" si="29"/>
        <v>1176</v>
      </c>
      <c r="K108" s="274">
        <v>485</v>
      </c>
      <c r="L108" s="272">
        <v>299</v>
      </c>
      <c r="M108" s="275">
        <f t="shared" si="30"/>
        <v>784</v>
      </c>
      <c r="N108" s="269">
        <v>398</v>
      </c>
      <c r="O108" s="270">
        <v>436</v>
      </c>
      <c r="P108" s="271">
        <f t="shared" si="31"/>
        <v>834</v>
      </c>
      <c r="Q108" s="269">
        <v>97</v>
      </c>
      <c r="R108" s="270">
        <v>43</v>
      </c>
      <c r="S108" s="271">
        <f t="shared" si="32"/>
        <v>140</v>
      </c>
      <c r="T108" s="269">
        <v>44</v>
      </c>
      <c r="U108" s="270">
        <v>21</v>
      </c>
      <c r="V108" s="550">
        <f t="shared" si="33"/>
        <v>65</v>
      </c>
      <c r="W108" s="554">
        <f t="shared" si="26"/>
        <v>6347</v>
      </c>
    </row>
    <row r="109" spans="1:23" ht="23.25" customHeight="1" x14ac:dyDescent="0.2">
      <c r="A109" s="558" t="s">
        <v>200</v>
      </c>
      <c r="B109" s="269">
        <v>9</v>
      </c>
      <c r="C109" s="270">
        <v>4</v>
      </c>
      <c r="D109" s="271">
        <f t="shared" si="27"/>
        <v>13</v>
      </c>
      <c r="E109" s="269">
        <f t="shared" si="24"/>
        <v>5</v>
      </c>
      <c r="F109" s="270">
        <f t="shared" si="25"/>
        <v>0</v>
      </c>
      <c r="G109" s="273">
        <f t="shared" si="28"/>
        <v>5</v>
      </c>
      <c r="H109" s="274">
        <v>4</v>
      </c>
      <c r="I109" s="272">
        <v>0</v>
      </c>
      <c r="J109" s="273">
        <f t="shared" si="29"/>
        <v>4</v>
      </c>
      <c r="K109" s="274">
        <v>1</v>
      </c>
      <c r="L109" s="272">
        <v>0</v>
      </c>
      <c r="M109" s="275">
        <f t="shared" si="30"/>
        <v>1</v>
      </c>
      <c r="N109" s="269">
        <v>2</v>
      </c>
      <c r="O109" s="270">
        <v>1</v>
      </c>
      <c r="P109" s="271">
        <f t="shared" si="31"/>
        <v>3</v>
      </c>
      <c r="Q109" s="269">
        <v>0</v>
      </c>
      <c r="R109" s="270">
        <v>0</v>
      </c>
      <c r="S109" s="271">
        <f t="shared" si="32"/>
        <v>0</v>
      </c>
      <c r="T109" s="269">
        <v>0</v>
      </c>
      <c r="U109" s="270">
        <v>0</v>
      </c>
      <c r="V109" s="550">
        <f t="shared" si="33"/>
        <v>0</v>
      </c>
      <c r="W109" s="554">
        <f t="shared" si="26"/>
        <v>21</v>
      </c>
    </row>
    <row r="110" spans="1:23" ht="23.25" customHeight="1" x14ac:dyDescent="0.2">
      <c r="A110" s="558" t="s">
        <v>201</v>
      </c>
      <c r="B110" s="269">
        <v>59</v>
      </c>
      <c r="C110" s="270">
        <v>70</v>
      </c>
      <c r="D110" s="271">
        <f t="shared" si="27"/>
        <v>129</v>
      </c>
      <c r="E110" s="269">
        <f t="shared" si="24"/>
        <v>51</v>
      </c>
      <c r="F110" s="270">
        <f t="shared" si="25"/>
        <v>39</v>
      </c>
      <c r="G110" s="273">
        <f t="shared" si="28"/>
        <v>90</v>
      </c>
      <c r="H110" s="274">
        <v>36</v>
      </c>
      <c r="I110" s="272">
        <v>29</v>
      </c>
      <c r="J110" s="273">
        <f t="shared" si="29"/>
        <v>65</v>
      </c>
      <c r="K110" s="274">
        <v>15</v>
      </c>
      <c r="L110" s="272">
        <v>10</v>
      </c>
      <c r="M110" s="275">
        <f t="shared" si="30"/>
        <v>25</v>
      </c>
      <c r="N110" s="269">
        <v>16</v>
      </c>
      <c r="O110" s="270">
        <v>17</v>
      </c>
      <c r="P110" s="271">
        <f t="shared" si="31"/>
        <v>33</v>
      </c>
      <c r="Q110" s="269">
        <v>0</v>
      </c>
      <c r="R110" s="270">
        <v>0</v>
      </c>
      <c r="S110" s="271">
        <f t="shared" si="32"/>
        <v>0</v>
      </c>
      <c r="T110" s="269">
        <v>1</v>
      </c>
      <c r="U110" s="270">
        <v>0</v>
      </c>
      <c r="V110" s="550">
        <f t="shared" si="33"/>
        <v>1</v>
      </c>
      <c r="W110" s="554">
        <f t="shared" si="26"/>
        <v>253</v>
      </c>
    </row>
    <row r="111" spans="1:23" ht="23.25" customHeight="1" x14ac:dyDescent="0.2">
      <c r="A111" s="558" t="s">
        <v>202</v>
      </c>
      <c r="B111" s="269">
        <v>40</v>
      </c>
      <c r="C111" s="270">
        <v>54</v>
      </c>
      <c r="D111" s="271">
        <f t="shared" si="27"/>
        <v>94</v>
      </c>
      <c r="E111" s="269">
        <f t="shared" si="24"/>
        <v>26</v>
      </c>
      <c r="F111" s="270">
        <f t="shared" si="25"/>
        <v>19</v>
      </c>
      <c r="G111" s="273">
        <f t="shared" si="28"/>
        <v>45</v>
      </c>
      <c r="H111" s="274">
        <v>14</v>
      </c>
      <c r="I111" s="272">
        <v>14</v>
      </c>
      <c r="J111" s="273">
        <f t="shared" si="29"/>
        <v>28</v>
      </c>
      <c r="K111" s="274">
        <v>12</v>
      </c>
      <c r="L111" s="272">
        <v>5</v>
      </c>
      <c r="M111" s="275">
        <f t="shared" si="30"/>
        <v>17</v>
      </c>
      <c r="N111" s="269">
        <v>12</v>
      </c>
      <c r="O111" s="270">
        <v>9</v>
      </c>
      <c r="P111" s="271">
        <f t="shared" si="31"/>
        <v>21</v>
      </c>
      <c r="Q111" s="269">
        <v>2</v>
      </c>
      <c r="R111" s="270">
        <v>0</v>
      </c>
      <c r="S111" s="271">
        <f t="shared" si="32"/>
        <v>2</v>
      </c>
      <c r="T111" s="269">
        <v>0</v>
      </c>
      <c r="U111" s="270">
        <v>1</v>
      </c>
      <c r="V111" s="550">
        <f t="shared" si="33"/>
        <v>1</v>
      </c>
      <c r="W111" s="554">
        <f t="shared" si="26"/>
        <v>163</v>
      </c>
    </row>
    <row r="112" spans="1:23" ht="23.25" customHeight="1" x14ac:dyDescent="0.2">
      <c r="A112" s="558" t="s">
        <v>203</v>
      </c>
      <c r="B112" s="269">
        <v>60</v>
      </c>
      <c r="C112" s="270">
        <v>46</v>
      </c>
      <c r="D112" s="271">
        <f t="shared" si="27"/>
        <v>106</v>
      </c>
      <c r="E112" s="269">
        <f t="shared" si="24"/>
        <v>13</v>
      </c>
      <c r="F112" s="270">
        <f t="shared" si="25"/>
        <v>19</v>
      </c>
      <c r="G112" s="273">
        <f t="shared" si="28"/>
        <v>32</v>
      </c>
      <c r="H112" s="274">
        <v>6</v>
      </c>
      <c r="I112" s="272">
        <v>10</v>
      </c>
      <c r="J112" s="273">
        <f t="shared" si="29"/>
        <v>16</v>
      </c>
      <c r="K112" s="274">
        <v>7</v>
      </c>
      <c r="L112" s="272">
        <v>9</v>
      </c>
      <c r="M112" s="275">
        <f t="shared" si="30"/>
        <v>16</v>
      </c>
      <c r="N112" s="269">
        <v>5</v>
      </c>
      <c r="O112" s="270">
        <v>7</v>
      </c>
      <c r="P112" s="271">
        <f t="shared" si="31"/>
        <v>12</v>
      </c>
      <c r="Q112" s="269">
        <v>2</v>
      </c>
      <c r="R112" s="270">
        <v>1</v>
      </c>
      <c r="S112" s="271">
        <f t="shared" si="32"/>
        <v>3</v>
      </c>
      <c r="T112" s="269">
        <v>0</v>
      </c>
      <c r="U112" s="270">
        <v>1</v>
      </c>
      <c r="V112" s="550">
        <f t="shared" si="33"/>
        <v>1</v>
      </c>
      <c r="W112" s="554">
        <f t="shared" si="26"/>
        <v>154</v>
      </c>
    </row>
    <row r="113" spans="1:23" ht="23.25" customHeight="1" x14ac:dyDescent="0.2">
      <c r="A113" s="558" t="s">
        <v>204</v>
      </c>
      <c r="B113" s="269">
        <v>13</v>
      </c>
      <c r="C113" s="270">
        <v>15</v>
      </c>
      <c r="D113" s="271">
        <f t="shared" si="27"/>
        <v>28</v>
      </c>
      <c r="E113" s="269">
        <f t="shared" si="24"/>
        <v>4</v>
      </c>
      <c r="F113" s="270">
        <f t="shared" si="25"/>
        <v>6</v>
      </c>
      <c r="G113" s="273">
        <f t="shared" si="28"/>
        <v>10</v>
      </c>
      <c r="H113" s="274">
        <v>0</v>
      </c>
      <c r="I113" s="272">
        <v>6</v>
      </c>
      <c r="J113" s="273">
        <f t="shared" si="29"/>
        <v>6</v>
      </c>
      <c r="K113" s="274">
        <v>4</v>
      </c>
      <c r="L113" s="272">
        <v>0</v>
      </c>
      <c r="M113" s="275">
        <f t="shared" si="30"/>
        <v>4</v>
      </c>
      <c r="N113" s="269">
        <v>1</v>
      </c>
      <c r="O113" s="270">
        <v>0</v>
      </c>
      <c r="P113" s="271">
        <f t="shared" si="31"/>
        <v>1</v>
      </c>
      <c r="Q113" s="269">
        <v>0</v>
      </c>
      <c r="R113" s="270">
        <v>1</v>
      </c>
      <c r="S113" s="271">
        <f t="shared" si="32"/>
        <v>1</v>
      </c>
      <c r="T113" s="269">
        <v>2</v>
      </c>
      <c r="U113" s="270">
        <v>2</v>
      </c>
      <c r="V113" s="550">
        <f t="shared" si="33"/>
        <v>4</v>
      </c>
      <c r="W113" s="554">
        <f t="shared" si="26"/>
        <v>44</v>
      </c>
    </row>
    <row r="114" spans="1:23" ht="23.25" customHeight="1" x14ac:dyDescent="0.2">
      <c r="A114" s="558" t="s">
        <v>205</v>
      </c>
      <c r="B114" s="269">
        <v>1</v>
      </c>
      <c r="C114" s="270">
        <v>2</v>
      </c>
      <c r="D114" s="271">
        <f t="shared" si="27"/>
        <v>3</v>
      </c>
      <c r="E114" s="269">
        <f t="shared" si="24"/>
        <v>1</v>
      </c>
      <c r="F114" s="270">
        <f t="shared" si="25"/>
        <v>1</v>
      </c>
      <c r="G114" s="273">
        <f t="shared" si="28"/>
        <v>2</v>
      </c>
      <c r="H114" s="274">
        <v>0</v>
      </c>
      <c r="I114" s="272">
        <v>0</v>
      </c>
      <c r="J114" s="273">
        <f t="shared" si="29"/>
        <v>0</v>
      </c>
      <c r="K114" s="274">
        <v>1</v>
      </c>
      <c r="L114" s="272">
        <v>1</v>
      </c>
      <c r="M114" s="275">
        <f t="shared" si="30"/>
        <v>2</v>
      </c>
      <c r="N114" s="269">
        <v>1</v>
      </c>
      <c r="O114" s="270">
        <v>0</v>
      </c>
      <c r="P114" s="271">
        <f t="shared" si="31"/>
        <v>1</v>
      </c>
      <c r="Q114" s="269">
        <v>0</v>
      </c>
      <c r="R114" s="270">
        <v>0</v>
      </c>
      <c r="S114" s="271">
        <f t="shared" si="32"/>
        <v>0</v>
      </c>
      <c r="T114" s="269">
        <v>0</v>
      </c>
      <c r="U114" s="270">
        <v>0</v>
      </c>
      <c r="V114" s="550">
        <f t="shared" si="33"/>
        <v>0</v>
      </c>
      <c r="W114" s="554">
        <f t="shared" si="26"/>
        <v>6</v>
      </c>
    </row>
    <row r="115" spans="1:23" ht="23.25" customHeight="1" x14ac:dyDescent="0.2">
      <c r="A115" s="558" t="s">
        <v>206</v>
      </c>
      <c r="B115" s="269">
        <v>592</v>
      </c>
      <c r="C115" s="270">
        <v>525</v>
      </c>
      <c r="D115" s="271">
        <f t="shared" si="27"/>
        <v>1117</v>
      </c>
      <c r="E115" s="269">
        <f t="shared" si="24"/>
        <v>312</v>
      </c>
      <c r="F115" s="270">
        <f t="shared" si="25"/>
        <v>255</v>
      </c>
      <c r="G115" s="273">
        <f t="shared" si="28"/>
        <v>567</v>
      </c>
      <c r="H115" s="274">
        <v>186</v>
      </c>
      <c r="I115" s="272">
        <v>177</v>
      </c>
      <c r="J115" s="273">
        <f t="shared" si="29"/>
        <v>363</v>
      </c>
      <c r="K115" s="274">
        <v>126</v>
      </c>
      <c r="L115" s="272">
        <v>78</v>
      </c>
      <c r="M115" s="275">
        <f t="shared" si="30"/>
        <v>204</v>
      </c>
      <c r="N115" s="269">
        <v>140</v>
      </c>
      <c r="O115" s="270">
        <v>148</v>
      </c>
      <c r="P115" s="271">
        <f t="shared" si="31"/>
        <v>288</v>
      </c>
      <c r="Q115" s="269">
        <v>37</v>
      </c>
      <c r="R115" s="270">
        <v>22</v>
      </c>
      <c r="S115" s="271">
        <f t="shared" si="32"/>
        <v>59</v>
      </c>
      <c r="T115" s="269">
        <v>15</v>
      </c>
      <c r="U115" s="270">
        <v>2</v>
      </c>
      <c r="V115" s="550">
        <f t="shared" si="33"/>
        <v>17</v>
      </c>
      <c r="W115" s="554">
        <f t="shared" si="26"/>
        <v>2048</v>
      </c>
    </row>
    <row r="116" spans="1:23" ht="23.25" customHeight="1" x14ac:dyDescent="0.2">
      <c r="A116" s="558" t="s">
        <v>360</v>
      </c>
      <c r="B116" s="269">
        <v>4</v>
      </c>
      <c r="C116" s="270">
        <v>3</v>
      </c>
      <c r="D116" s="271">
        <f t="shared" si="27"/>
        <v>7</v>
      </c>
      <c r="E116" s="269">
        <f t="shared" si="24"/>
        <v>0</v>
      </c>
      <c r="F116" s="270">
        <f t="shared" si="25"/>
        <v>1</v>
      </c>
      <c r="G116" s="273">
        <f t="shared" si="28"/>
        <v>1</v>
      </c>
      <c r="H116" s="274">
        <v>0</v>
      </c>
      <c r="I116" s="272">
        <v>1</v>
      </c>
      <c r="J116" s="273">
        <f t="shared" si="29"/>
        <v>1</v>
      </c>
      <c r="K116" s="274">
        <v>0</v>
      </c>
      <c r="L116" s="272">
        <v>0</v>
      </c>
      <c r="M116" s="275">
        <f t="shared" si="30"/>
        <v>0</v>
      </c>
      <c r="N116" s="269">
        <v>3</v>
      </c>
      <c r="O116" s="270">
        <v>1</v>
      </c>
      <c r="P116" s="271">
        <f t="shared" si="31"/>
        <v>4</v>
      </c>
      <c r="Q116" s="269">
        <v>0</v>
      </c>
      <c r="R116" s="270">
        <v>0</v>
      </c>
      <c r="S116" s="271">
        <f t="shared" si="32"/>
        <v>0</v>
      </c>
      <c r="T116" s="269">
        <v>0</v>
      </c>
      <c r="U116" s="270">
        <v>0</v>
      </c>
      <c r="V116" s="550">
        <f t="shared" si="33"/>
        <v>0</v>
      </c>
      <c r="W116" s="554">
        <f t="shared" si="26"/>
        <v>12</v>
      </c>
    </row>
    <row r="117" spans="1:23" ht="23.25" customHeight="1" x14ac:dyDescent="0.2">
      <c r="A117" s="558" t="s">
        <v>207</v>
      </c>
      <c r="B117" s="269">
        <v>1019</v>
      </c>
      <c r="C117" s="270">
        <v>1156</v>
      </c>
      <c r="D117" s="271">
        <f t="shared" si="27"/>
        <v>2175</v>
      </c>
      <c r="E117" s="269">
        <f t="shared" si="24"/>
        <v>380</v>
      </c>
      <c r="F117" s="270">
        <f t="shared" si="25"/>
        <v>290</v>
      </c>
      <c r="G117" s="273">
        <f t="shared" si="28"/>
        <v>670</v>
      </c>
      <c r="H117" s="274">
        <v>196</v>
      </c>
      <c r="I117" s="272">
        <v>151</v>
      </c>
      <c r="J117" s="273">
        <f t="shared" si="29"/>
        <v>347</v>
      </c>
      <c r="K117" s="274">
        <v>184</v>
      </c>
      <c r="L117" s="272">
        <v>139</v>
      </c>
      <c r="M117" s="275">
        <f t="shared" si="30"/>
        <v>323</v>
      </c>
      <c r="N117" s="269">
        <v>216</v>
      </c>
      <c r="O117" s="270">
        <v>242</v>
      </c>
      <c r="P117" s="271">
        <f t="shared" si="31"/>
        <v>458</v>
      </c>
      <c r="Q117" s="269">
        <v>34</v>
      </c>
      <c r="R117" s="270">
        <v>28</v>
      </c>
      <c r="S117" s="271">
        <f t="shared" si="32"/>
        <v>62</v>
      </c>
      <c r="T117" s="269">
        <v>11</v>
      </c>
      <c r="U117" s="270">
        <v>11</v>
      </c>
      <c r="V117" s="550">
        <f t="shared" si="33"/>
        <v>22</v>
      </c>
      <c r="W117" s="554">
        <f t="shared" si="26"/>
        <v>3387</v>
      </c>
    </row>
    <row r="118" spans="1:23" ht="23.25" customHeight="1" x14ac:dyDescent="0.2">
      <c r="A118" s="558" t="s">
        <v>312</v>
      </c>
      <c r="B118" s="269">
        <v>7</v>
      </c>
      <c r="C118" s="270">
        <v>7</v>
      </c>
      <c r="D118" s="271">
        <f t="shared" si="27"/>
        <v>14</v>
      </c>
      <c r="E118" s="269">
        <f t="shared" si="24"/>
        <v>5</v>
      </c>
      <c r="F118" s="270">
        <f t="shared" si="25"/>
        <v>6</v>
      </c>
      <c r="G118" s="273">
        <f t="shared" si="28"/>
        <v>11</v>
      </c>
      <c r="H118" s="274">
        <v>3</v>
      </c>
      <c r="I118" s="272">
        <v>5</v>
      </c>
      <c r="J118" s="273">
        <f t="shared" si="29"/>
        <v>8</v>
      </c>
      <c r="K118" s="274">
        <v>2</v>
      </c>
      <c r="L118" s="272">
        <v>1</v>
      </c>
      <c r="M118" s="275">
        <f t="shared" si="30"/>
        <v>3</v>
      </c>
      <c r="N118" s="269">
        <v>1</v>
      </c>
      <c r="O118" s="270">
        <v>2</v>
      </c>
      <c r="P118" s="271">
        <f t="shared" si="31"/>
        <v>3</v>
      </c>
      <c r="Q118" s="269">
        <v>1</v>
      </c>
      <c r="R118" s="270">
        <v>1</v>
      </c>
      <c r="S118" s="271">
        <f t="shared" si="32"/>
        <v>2</v>
      </c>
      <c r="T118" s="269">
        <v>0</v>
      </c>
      <c r="U118" s="270">
        <v>0</v>
      </c>
      <c r="V118" s="550">
        <f t="shared" si="33"/>
        <v>0</v>
      </c>
      <c r="W118" s="554">
        <f t="shared" si="26"/>
        <v>30</v>
      </c>
    </row>
    <row r="119" spans="1:23" ht="23.25" customHeight="1" x14ac:dyDescent="0.2">
      <c r="A119" s="558" t="s">
        <v>208</v>
      </c>
      <c r="B119" s="269">
        <v>4</v>
      </c>
      <c r="C119" s="270">
        <v>1</v>
      </c>
      <c r="D119" s="271">
        <f t="shared" si="27"/>
        <v>5</v>
      </c>
      <c r="E119" s="269">
        <f t="shared" si="24"/>
        <v>1</v>
      </c>
      <c r="F119" s="270">
        <f t="shared" si="25"/>
        <v>0</v>
      </c>
      <c r="G119" s="273">
        <f t="shared" si="28"/>
        <v>1</v>
      </c>
      <c r="H119" s="274">
        <v>1</v>
      </c>
      <c r="I119" s="272">
        <v>0</v>
      </c>
      <c r="J119" s="273">
        <f t="shared" si="29"/>
        <v>1</v>
      </c>
      <c r="K119" s="274">
        <v>0</v>
      </c>
      <c r="L119" s="272">
        <v>0</v>
      </c>
      <c r="M119" s="275">
        <f t="shared" si="30"/>
        <v>0</v>
      </c>
      <c r="N119" s="269">
        <v>0</v>
      </c>
      <c r="O119" s="270">
        <v>0</v>
      </c>
      <c r="P119" s="271">
        <f t="shared" si="31"/>
        <v>0</v>
      </c>
      <c r="Q119" s="269">
        <v>0</v>
      </c>
      <c r="R119" s="270">
        <v>0</v>
      </c>
      <c r="S119" s="271">
        <f t="shared" si="32"/>
        <v>0</v>
      </c>
      <c r="T119" s="269">
        <v>0</v>
      </c>
      <c r="U119" s="270">
        <v>0</v>
      </c>
      <c r="V119" s="550">
        <f t="shared" si="33"/>
        <v>0</v>
      </c>
      <c r="W119" s="554">
        <f t="shared" si="26"/>
        <v>6</v>
      </c>
    </row>
    <row r="120" spans="1:23" ht="23.25" customHeight="1" x14ac:dyDescent="0.2">
      <c r="A120" s="558" t="s">
        <v>209</v>
      </c>
      <c r="B120" s="269">
        <v>2</v>
      </c>
      <c r="C120" s="270">
        <v>0</v>
      </c>
      <c r="D120" s="271">
        <f t="shared" si="27"/>
        <v>2</v>
      </c>
      <c r="E120" s="269">
        <f t="shared" si="24"/>
        <v>2</v>
      </c>
      <c r="F120" s="270">
        <f t="shared" si="25"/>
        <v>1</v>
      </c>
      <c r="G120" s="273">
        <f t="shared" si="28"/>
        <v>3</v>
      </c>
      <c r="H120" s="274">
        <v>1</v>
      </c>
      <c r="I120" s="272">
        <v>1</v>
      </c>
      <c r="J120" s="273">
        <f t="shared" si="29"/>
        <v>2</v>
      </c>
      <c r="K120" s="274">
        <v>1</v>
      </c>
      <c r="L120" s="272">
        <v>0</v>
      </c>
      <c r="M120" s="275">
        <f t="shared" si="30"/>
        <v>1</v>
      </c>
      <c r="N120" s="269">
        <v>0</v>
      </c>
      <c r="O120" s="270">
        <v>0</v>
      </c>
      <c r="P120" s="271">
        <f t="shared" si="31"/>
        <v>0</v>
      </c>
      <c r="Q120" s="269">
        <v>0</v>
      </c>
      <c r="R120" s="270">
        <v>0</v>
      </c>
      <c r="S120" s="271">
        <f t="shared" si="32"/>
        <v>0</v>
      </c>
      <c r="T120" s="269">
        <v>0</v>
      </c>
      <c r="U120" s="270">
        <v>0</v>
      </c>
      <c r="V120" s="550">
        <f t="shared" si="33"/>
        <v>0</v>
      </c>
      <c r="W120" s="554">
        <f t="shared" si="26"/>
        <v>5</v>
      </c>
    </row>
    <row r="121" spans="1:23" ht="23.25" customHeight="1" x14ac:dyDescent="0.2">
      <c r="A121" s="558" t="s">
        <v>211</v>
      </c>
      <c r="B121" s="269">
        <v>60</v>
      </c>
      <c r="C121" s="270">
        <v>36</v>
      </c>
      <c r="D121" s="271">
        <f t="shared" si="27"/>
        <v>96</v>
      </c>
      <c r="E121" s="269">
        <f t="shared" si="24"/>
        <v>12</v>
      </c>
      <c r="F121" s="270">
        <f t="shared" si="25"/>
        <v>8</v>
      </c>
      <c r="G121" s="273">
        <f t="shared" si="28"/>
        <v>20</v>
      </c>
      <c r="H121" s="274">
        <v>7</v>
      </c>
      <c r="I121" s="272">
        <v>3</v>
      </c>
      <c r="J121" s="273">
        <f t="shared" si="29"/>
        <v>10</v>
      </c>
      <c r="K121" s="274">
        <v>5</v>
      </c>
      <c r="L121" s="272">
        <v>5</v>
      </c>
      <c r="M121" s="275">
        <f t="shared" si="30"/>
        <v>10</v>
      </c>
      <c r="N121" s="269">
        <v>3</v>
      </c>
      <c r="O121" s="270">
        <v>5</v>
      </c>
      <c r="P121" s="271">
        <f t="shared" si="31"/>
        <v>8</v>
      </c>
      <c r="Q121" s="269">
        <v>1</v>
      </c>
      <c r="R121" s="270">
        <v>3</v>
      </c>
      <c r="S121" s="271">
        <f t="shared" si="32"/>
        <v>4</v>
      </c>
      <c r="T121" s="269">
        <v>1</v>
      </c>
      <c r="U121" s="270">
        <v>0</v>
      </c>
      <c r="V121" s="550">
        <f t="shared" si="33"/>
        <v>1</v>
      </c>
      <c r="W121" s="554">
        <f t="shared" si="26"/>
        <v>129</v>
      </c>
    </row>
    <row r="122" spans="1:23" ht="23.25" customHeight="1" x14ac:dyDescent="0.2">
      <c r="A122" s="558" t="s">
        <v>361</v>
      </c>
      <c r="B122" s="269">
        <v>24</v>
      </c>
      <c r="C122" s="270">
        <v>28</v>
      </c>
      <c r="D122" s="271">
        <f t="shared" si="27"/>
        <v>52</v>
      </c>
      <c r="E122" s="269">
        <f t="shared" si="24"/>
        <v>14</v>
      </c>
      <c r="F122" s="270">
        <f t="shared" si="25"/>
        <v>12</v>
      </c>
      <c r="G122" s="273">
        <f t="shared" si="28"/>
        <v>26</v>
      </c>
      <c r="H122" s="274">
        <v>8</v>
      </c>
      <c r="I122" s="272">
        <v>8</v>
      </c>
      <c r="J122" s="273">
        <f t="shared" si="29"/>
        <v>16</v>
      </c>
      <c r="K122" s="274">
        <v>6</v>
      </c>
      <c r="L122" s="272">
        <v>4</v>
      </c>
      <c r="M122" s="275">
        <f t="shared" si="30"/>
        <v>10</v>
      </c>
      <c r="N122" s="269">
        <v>3</v>
      </c>
      <c r="O122" s="270">
        <v>4</v>
      </c>
      <c r="P122" s="271">
        <f t="shared" si="31"/>
        <v>7</v>
      </c>
      <c r="Q122" s="269">
        <v>0</v>
      </c>
      <c r="R122" s="270">
        <v>0</v>
      </c>
      <c r="S122" s="271">
        <f t="shared" si="32"/>
        <v>0</v>
      </c>
      <c r="T122" s="269">
        <v>1</v>
      </c>
      <c r="U122" s="270">
        <v>0</v>
      </c>
      <c r="V122" s="550">
        <f t="shared" si="33"/>
        <v>1</v>
      </c>
      <c r="W122" s="554">
        <f t="shared" si="26"/>
        <v>86</v>
      </c>
    </row>
    <row r="123" spans="1:23" ht="23.25" customHeight="1" x14ac:dyDescent="0.2">
      <c r="A123" s="558" t="s">
        <v>212</v>
      </c>
      <c r="B123" s="269">
        <v>6</v>
      </c>
      <c r="C123" s="270">
        <v>3</v>
      </c>
      <c r="D123" s="271">
        <f t="shared" si="27"/>
        <v>9</v>
      </c>
      <c r="E123" s="269">
        <f t="shared" si="24"/>
        <v>3</v>
      </c>
      <c r="F123" s="270">
        <f t="shared" si="25"/>
        <v>1</v>
      </c>
      <c r="G123" s="273">
        <f t="shared" si="28"/>
        <v>4</v>
      </c>
      <c r="H123" s="274">
        <v>0</v>
      </c>
      <c r="I123" s="272">
        <v>0</v>
      </c>
      <c r="J123" s="273">
        <f t="shared" si="29"/>
        <v>0</v>
      </c>
      <c r="K123" s="274">
        <v>3</v>
      </c>
      <c r="L123" s="272">
        <v>1</v>
      </c>
      <c r="M123" s="275">
        <f t="shared" si="30"/>
        <v>4</v>
      </c>
      <c r="N123" s="269">
        <v>1</v>
      </c>
      <c r="O123" s="270">
        <v>1</v>
      </c>
      <c r="P123" s="271">
        <f t="shared" si="31"/>
        <v>2</v>
      </c>
      <c r="Q123" s="269">
        <v>0</v>
      </c>
      <c r="R123" s="270">
        <v>0</v>
      </c>
      <c r="S123" s="271">
        <f t="shared" si="32"/>
        <v>0</v>
      </c>
      <c r="T123" s="269">
        <v>0</v>
      </c>
      <c r="U123" s="270">
        <v>0</v>
      </c>
      <c r="V123" s="550">
        <f t="shared" si="33"/>
        <v>0</v>
      </c>
      <c r="W123" s="554">
        <f t="shared" si="26"/>
        <v>15</v>
      </c>
    </row>
    <row r="124" spans="1:23" ht="23.25" customHeight="1" x14ac:dyDescent="0.2">
      <c r="A124" s="558" t="s">
        <v>213</v>
      </c>
      <c r="B124" s="269">
        <v>6</v>
      </c>
      <c r="C124" s="270">
        <v>13</v>
      </c>
      <c r="D124" s="271">
        <f t="shared" si="27"/>
        <v>19</v>
      </c>
      <c r="E124" s="269">
        <f t="shared" si="24"/>
        <v>4</v>
      </c>
      <c r="F124" s="270">
        <f t="shared" si="25"/>
        <v>5</v>
      </c>
      <c r="G124" s="273">
        <f t="shared" si="28"/>
        <v>9</v>
      </c>
      <c r="H124" s="274">
        <v>2</v>
      </c>
      <c r="I124" s="272">
        <v>4</v>
      </c>
      <c r="J124" s="273">
        <f t="shared" si="29"/>
        <v>6</v>
      </c>
      <c r="K124" s="274">
        <v>2</v>
      </c>
      <c r="L124" s="272">
        <v>1</v>
      </c>
      <c r="M124" s="275">
        <f t="shared" si="30"/>
        <v>3</v>
      </c>
      <c r="N124" s="269">
        <v>1</v>
      </c>
      <c r="O124" s="270">
        <v>4</v>
      </c>
      <c r="P124" s="271">
        <f t="shared" si="31"/>
        <v>5</v>
      </c>
      <c r="Q124" s="269">
        <v>1</v>
      </c>
      <c r="R124" s="270">
        <v>1</v>
      </c>
      <c r="S124" s="271">
        <f t="shared" si="32"/>
        <v>2</v>
      </c>
      <c r="T124" s="269">
        <v>1</v>
      </c>
      <c r="U124" s="270">
        <v>0</v>
      </c>
      <c r="V124" s="550">
        <f t="shared" si="33"/>
        <v>1</v>
      </c>
      <c r="W124" s="554">
        <f t="shared" si="26"/>
        <v>36</v>
      </c>
    </row>
    <row r="125" spans="1:23" ht="23.25" customHeight="1" x14ac:dyDescent="0.2">
      <c r="A125" s="558" t="s">
        <v>214</v>
      </c>
      <c r="B125" s="269">
        <v>736</v>
      </c>
      <c r="C125" s="270">
        <v>732</v>
      </c>
      <c r="D125" s="271">
        <f t="shared" si="27"/>
        <v>1468</v>
      </c>
      <c r="E125" s="269">
        <f t="shared" si="24"/>
        <v>424</v>
      </c>
      <c r="F125" s="270">
        <f t="shared" si="25"/>
        <v>344</v>
      </c>
      <c r="G125" s="273">
        <f t="shared" si="28"/>
        <v>768</v>
      </c>
      <c r="H125" s="274">
        <v>227</v>
      </c>
      <c r="I125" s="272">
        <v>210</v>
      </c>
      <c r="J125" s="273">
        <f t="shared" si="29"/>
        <v>437</v>
      </c>
      <c r="K125" s="274">
        <v>197</v>
      </c>
      <c r="L125" s="272">
        <v>134</v>
      </c>
      <c r="M125" s="275">
        <f t="shared" si="30"/>
        <v>331</v>
      </c>
      <c r="N125" s="269">
        <v>173</v>
      </c>
      <c r="O125" s="270">
        <v>193</v>
      </c>
      <c r="P125" s="271">
        <f t="shared" si="31"/>
        <v>366</v>
      </c>
      <c r="Q125" s="269">
        <v>45</v>
      </c>
      <c r="R125" s="270">
        <v>37</v>
      </c>
      <c r="S125" s="271">
        <f t="shared" si="32"/>
        <v>82</v>
      </c>
      <c r="T125" s="269">
        <v>38</v>
      </c>
      <c r="U125" s="270">
        <v>19</v>
      </c>
      <c r="V125" s="550">
        <f t="shared" si="33"/>
        <v>57</v>
      </c>
      <c r="W125" s="554">
        <f t="shared" si="26"/>
        <v>2741</v>
      </c>
    </row>
    <row r="126" spans="1:23" ht="23.25" customHeight="1" x14ac:dyDescent="0.2">
      <c r="A126" s="558" t="s">
        <v>215</v>
      </c>
      <c r="B126" s="269">
        <v>1</v>
      </c>
      <c r="C126" s="270">
        <v>2</v>
      </c>
      <c r="D126" s="271">
        <f t="shared" si="27"/>
        <v>3</v>
      </c>
      <c r="E126" s="269">
        <f t="shared" si="24"/>
        <v>0</v>
      </c>
      <c r="F126" s="270">
        <f t="shared" si="25"/>
        <v>1</v>
      </c>
      <c r="G126" s="273">
        <f t="shared" si="28"/>
        <v>1</v>
      </c>
      <c r="H126" s="274">
        <v>0</v>
      </c>
      <c r="I126" s="272">
        <v>1</v>
      </c>
      <c r="J126" s="273">
        <f t="shared" si="29"/>
        <v>1</v>
      </c>
      <c r="K126" s="274">
        <v>0</v>
      </c>
      <c r="L126" s="272">
        <v>0</v>
      </c>
      <c r="M126" s="275">
        <f t="shared" si="30"/>
        <v>0</v>
      </c>
      <c r="N126" s="269">
        <v>0</v>
      </c>
      <c r="O126" s="270">
        <v>0</v>
      </c>
      <c r="P126" s="271">
        <f t="shared" si="31"/>
        <v>0</v>
      </c>
      <c r="Q126" s="269">
        <v>0</v>
      </c>
      <c r="R126" s="270">
        <v>0</v>
      </c>
      <c r="S126" s="271">
        <f t="shared" si="32"/>
        <v>0</v>
      </c>
      <c r="T126" s="269">
        <v>0</v>
      </c>
      <c r="U126" s="270">
        <v>0</v>
      </c>
      <c r="V126" s="550">
        <f t="shared" si="33"/>
        <v>0</v>
      </c>
      <c r="W126" s="554">
        <f t="shared" si="26"/>
        <v>4</v>
      </c>
    </row>
    <row r="127" spans="1:23" ht="23.25" customHeight="1" x14ac:dyDescent="0.2">
      <c r="A127" s="558" t="s">
        <v>377</v>
      </c>
      <c r="B127" s="269">
        <v>64</v>
      </c>
      <c r="C127" s="270">
        <v>58</v>
      </c>
      <c r="D127" s="271">
        <f t="shared" si="27"/>
        <v>122</v>
      </c>
      <c r="E127" s="269">
        <f t="shared" si="24"/>
        <v>75</v>
      </c>
      <c r="F127" s="270">
        <f t="shared" si="25"/>
        <v>47</v>
      </c>
      <c r="G127" s="273">
        <f t="shared" si="28"/>
        <v>122</v>
      </c>
      <c r="H127" s="274">
        <v>39</v>
      </c>
      <c r="I127" s="272">
        <v>27</v>
      </c>
      <c r="J127" s="273">
        <f t="shared" si="29"/>
        <v>66</v>
      </c>
      <c r="K127" s="274">
        <v>36</v>
      </c>
      <c r="L127" s="272">
        <v>20</v>
      </c>
      <c r="M127" s="275">
        <f t="shared" si="30"/>
        <v>56</v>
      </c>
      <c r="N127" s="269">
        <v>20</v>
      </c>
      <c r="O127" s="270">
        <v>14</v>
      </c>
      <c r="P127" s="271">
        <f t="shared" si="31"/>
        <v>34</v>
      </c>
      <c r="Q127" s="269">
        <v>2</v>
      </c>
      <c r="R127" s="270">
        <v>3</v>
      </c>
      <c r="S127" s="271">
        <f t="shared" si="32"/>
        <v>5</v>
      </c>
      <c r="T127" s="269">
        <v>1</v>
      </c>
      <c r="U127" s="270">
        <v>0</v>
      </c>
      <c r="V127" s="550">
        <f t="shared" si="33"/>
        <v>1</v>
      </c>
      <c r="W127" s="554">
        <f t="shared" si="26"/>
        <v>284</v>
      </c>
    </row>
    <row r="128" spans="1:23" ht="23.25" customHeight="1" x14ac:dyDescent="0.2">
      <c r="A128" s="558" t="s">
        <v>216</v>
      </c>
      <c r="B128" s="269">
        <v>1</v>
      </c>
      <c r="C128" s="270">
        <v>0</v>
      </c>
      <c r="D128" s="271">
        <f t="shared" si="27"/>
        <v>1</v>
      </c>
      <c r="E128" s="269">
        <f t="shared" si="24"/>
        <v>0</v>
      </c>
      <c r="F128" s="270">
        <f t="shared" si="25"/>
        <v>0</v>
      </c>
      <c r="G128" s="273">
        <f t="shared" si="28"/>
        <v>0</v>
      </c>
      <c r="H128" s="274">
        <v>0</v>
      </c>
      <c r="I128" s="272">
        <v>0</v>
      </c>
      <c r="J128" s="273">
        <f t="shared" si="29"/>
        <v>0</v>
      </c>
      <c r="K128" s="274">
        <v>0</v>
      </c>
      <c r="L128" s="272">
        <v>0</v>
      </c>
      <c r="M128" s="275">
        <f t="shared" si="30"/>
        <v>0</v>
      </c>
      <c r="N128" s="269">
        <v>1</v>
      </c>
      <c r="O128" s="270">
        <v>1</v>
      </c>
      <c r="P128" s="271">
        <f t="shared" si="31"/>
        <v>2</v>
      </c>
      <c r="Q128" s="269">
        <v>0</v>
      </c>
      <c r="R128" s="270">
        <v>0</v>
      </c>
      <c r="S128" s="271">
        <f t="shared" si="32"/>
        <v>0</v>
      </c>
      <c r="T128" s="269">
        <v>0</v>
      </c>
      <c r="U128" s="270">
        <v>0</v>
      </c>
      <c r="V128" s="550">
        <f t="shared" si="33"/>
        <v>0</v>
      </c>
      <c r="W128" s="554">
        <f t="shared" si="26"/>
        <v>3</v>
      </c>
    </row>
    <row r="129" spans="1:23" ht="23.25" customHeight="1" x14ac:dyDescent="0.2">
      <c r="A129" s="558" t="s">
        <v>217</v>
      </c>
      <c r="B129" s="269">
        <v>775</v>
      </c>
      <c r="C129" s="270">
        <v>937</v>
      </c>
      <c r="D129" s="271">
        <f t="shared" si="27"/>
        <v>1712</v>
      </c>
      <c r="E129" s="269">
        <f t="shared" si="24"/>
        <v>432</v>
      </c>
      <c r="F129" s="270">
        <f t="shared" si="25"/>
        <v>373</v>
      </c>
      <c r="G129" s="273">
        <f t="shared" si="28"/>
        <v>805</v>
      </c>
      <c r="H129" s="274">
        <v>260</v>
      </c>
      <c r="I129" s="272">
        <v>250</v>
      </c>
      <c r="J129" s="273">
        <f t="shared" si="29"/>
        <v>510</v>
      </c>
      <c r="K129" s="274">
        <v>172</v>
      </c>
      <c r="L129" s="272">
        <v>123</v>
      </c>
      <c r="M129" s="275">
        <f t="shared" si="30"/>
        <v>295</v>
      </c>
      <c r="N129" s="269">
        <v>159</v>
      </c>
      <c r="O129" s="270">
        <v>203</v>
      </c>
      <c r="P129" s="271">
        <f t="shared" si="31"/>
        <v>362</v>
      </c>
      <c r="Q129" s="269">
        <v>30</v>
      </c>
      <c r="R129" s="270">
        <v>37</v>
      </c>
      <c r="S129" s="271">
        <f t="shared" si="32"/>
        <v>67</v>
      </c>
      <c r="T129" s="269">
        <v>7</v>
      </c>
      <c r="U129" s="270">
        <v>7</v>
      </c>
      <c r="V129" s="550">
        <f t="shared" si="33"/>
        <v>14</v>
      </c>
      <c r="W129" s="554">
        <f t="shared" si="26"/>
        <v>2960</v>
      </c>
    </row>
    <row r="130" spans="1:23" ht="23.25" customHeight="1" x14ac:dyDescent="0.2">
      <c r="A130" s="558" t="s">
        <v>218</v>
      </c>
      <c r="B130" s="269">
        <v>11</v>
      </c>
      <c r="C130" s="270">
        <v>14</v>
      </c>
      <c r="D130" s="271">
        <f t="shared" si="27"/>
        <v>25</v>
      </c>
      <c r="E130" s="269">
        <f t="shared" si="24"/>
        <v>5</v>
      </c>
      <c r="F130" s="270">
        <f t="shared" si="25"/>
        <v>3</v>
      </c>
      <c r="G130" s="273">
        <f t="shared" si="28"/>
        <v>8</v>
      </c>
      <c r="H130" s="274">
        <v>3</v>
      </c>
      <c r="I130" s="272">
        <v>2</v>
      </c>
      <c r="J130" s="273">
        <f t="shared" si="29"/>
        <v>5</v>
      </c>
      <c r="K130" s="274">
        <v>2</v>
      </c>
      <c r="L130" s="272">
        <v>1</v>
      </c>
      <c r="M130" s="275">
        <f t="shared" si="30"/>
        <v>3</v>
      </c>
      <c r="N130" s="269">
        <v>0</v>
      </c>
      <c r="O130" s="270">
        <v>3</v>
      </c>
      <c r="P130" s="271">
        <f t="shared" si="31"/>
        <v>3</v>
      </c>
      <c r="Q130" s="269">
        <v>0</v>
      </c>
      <c r="R130" s="270">
        <v>0</v>
      </c>
      <c r="S130" s="271">
        <f t="shared" si="32"/>
        <v>0</v>
      </c>
      <c r="T130" s="269">
        <v>0</v>
      </c>
      <c r="U130" s="270">
        <v>1</v>
      </c>
      <c r="V130" s="550">
        <f t="shared" si="33"/>
        <v>1</v>
      </c>
      <c r="W130" s="554">
        <f t="shared" si="26"/>
        <v>37</v>
      </c>
    </row>
    <row r="131" spans="1:23" ht="23.25" customHeight="1" x14ac:dyDescent="0.2">
      <c r="A131" s="558" t="s">
        <v>362</v>
      </c>
      <c r="B131" s="269">
        <v>144</v>
      </c>
      <c r="C131" s="270">
        <v>121</v>
      </c>
      <c r="D131" s="271">
        <f t="shared" si="27"/>
        <v>265</v>
      </c>
      <c r="E131" s="269">
        <f t="shared" si="24"/>
        <v>74</v>
      </c>
      <c r="F131" s="270">
        <f t="shared" si="25"/>
        <v>55</v>
      </c>
      <c r="G131" s="273">
        <f t="shared" si="28"/>
        <v>129</v>
      </c>
      <c r="H131" s="274">
        <v>51</v>
      </c>
      <c r="I131" s="272">
        <v>38</v>
      </c>
      <c r="J131" s="273">
        <f t="shared" si="29"/>
        <v>89</v>
      </c>
      <c r="K131" s="274">
        <v>23</v>
      </c>
      <c r="L131" s="272">
        <v>17</v>
      </c>
      <c r="M131" s="275">
        <f t="shared" si="30"/>
        <v>40</v>
      </c>
      <c r="N131" s="269">
        <v>18</v>
      </c>
      <c r="O131" s="270">
        <v>24</v>
      </c>
      <c r="P131" s="271">
        <f t="shared" si="31"/>
        <v>42</v>
      </c>
      <c r="Q131" s="269">
        <v>2</v>
      </c>
      <c r="R131" s="270">
        <v>1</v>
      </c>
      <c r="S131" s="271">
        <f t="shared" si="32"/>
        <v>3</v>
      </c>
      <c r="T131" s="269">
        <v>2</v>
      </c>
      <c r="U131" s="270">
        <v>1</v>
      </c>
      <c r="V131" s="550">
        <f t="shared" si="33"/>
        <v>3</v>
      </c>
      <c r="W131" s="554">
        <f t="shared" si="26"/>
        <v>442</v>
      </c>
    </row>
    <row r="132" spans="1:23" ht="23.25" customHeight="1" x14ac:dyDescent="0.2">
      <c r="A132" s="558" t="s">
        <v>363</v>
      </c>
      <c r="B132" s="269">
        <v>605</v>
      </c>
      <c r="C132" s="270">
        <v>564</v>
      </c>
      <c r="D132" s="271">
        <f t="shared" si="27"/>
        <v>1169</v>
      </c>
      <c r="E132" s="269">
        <f t="shared" si="24"/>
        <v>222</v>
      </c>
      <c r="F132" s="270">
        <f t="shared" si="25"/>
        <v>207</v>
      </c>
      <c r="G132" s="273">
        <f t="shared" si="28"/>
        <v>429</v>
      </c>
      <c r="H132" s="274">
        <v>122</v>
      </c>
      <c r="I132" s="272">
        <v>127</v>
      </c>
      <c r="J132" s="273">
        <f t="shared" si="29"/>
        <v>249</v>
      </c>
      <c r="K132" s="274">
        <v>100</v>
      </c>
      <c r="L132" s="272">
        <v>80</v>
      </c>
      <c r="M132" s="275">
        <f t="shared" si="30"/>
        <v>180</v>
      </c>
      <c r="N132" s="269">
        <v>148</v>
      </c>
      <c r="O132" s="270">
        <v>168</v>
      </c>
      <c r="P132" s="271">
        <f t="shared" si="31"/>
        <v>316</v>
      </c>
      <c r="Q132" s="269">
        <v>29</v>
      </c>
      <c r="R132" s="270">
        <v>21</v>
      </c>
      <c r="S132" s="271">
        <f t="shared" si="32"/>
        <v>50</v>
      </c>
      <c r="T132" s="269">
        <v>55</v>
      </c>
      <c r="U132" s="270">
        <v>26</v>
      </c>
      <c r="V132" s="550">
        <f t="shared" si="33"/>
        <v>81</v>
      </c>
      <c r="W132" s="554">
        <f t="shared" si="26"/>
        <v>2045</v>
      </c>
    </row>
    <row r="133" spans="1:23" ht="23.25" customHeight="1" x14ac:dyDescent="0.2">
      <c r="A133" s="558" t="s">
        <v>378</v>
      </c>
      <c r="B133" s="269">
        <v>229</v>
      </c>
      <c r="C133" s="270">
        <v>264</v>
      </c>
      <c r="D133" s="271">
        <f t="shared" si="27"/>
        <v>493</v>
      </c>
      <c r="E133" s="269">
        <f t="shared" si="24"/>
        <v>143</v>
      </c>
      <c r="F133" s="270">
        <f t="shared" si="25"/>
        <v>102</v>
      </c>
      <c r="G133" s="273">
        <f t="shared" si="28"/>
        <v>245</v>
      </c>
      <c r="H133" s="274">
        <v>96</v>
      </c>
      <c r="I133" s="272">
        <v>62</v>
      </c>
      <c r="J133" s="273">
        <f t="shared" si="29"/>
        <v>158</v>
      </c>
      <c r="K133" s="274">
        <v>47</v>
      </c>
      <c r="L133" s="272">
        <v>40</v>
      </c>
      <c r="M133" s="275">
        <f t="shared" si="30"/>
        <v>87</v>
      </c>
      <c r="N133" s="269">
        <v>56</v>
      </c>
      <c r="O133" s="270">
        <v>53</v>
      </c>
      <c r="P133" s="271">
        <f t="shared" si="31"/>
        <v>109</v>
      </c>
      <c r="Q133" s="269">
        <v>12</v>
      </c>
      <c r="R133" s="270">
        <v>5</v>
      </c>
      <c r="S133" s="271">
        <f t="shared" si="32"/>
        <v>17</v>
      </c>
      <c r="T133" s="269">
        <v>1</v>
      </c>
      <c r="U133" s="270">
        <v>4</v>
      </c>
      <c r="V133" s="550">
        <f t="shared" si="33"/>
        <v>5</v>
      </c>
      <c r="W133" s="554">
        <f t="shared" si="26"/>
        <v>869</v>
      </c>
    </row>
    <row r="134" spans="1:23" ht="23.25" customHeight="1" x14ac:dyDescent="0.2">
      <c r="A134" s="558" t="s">
        <v>219</v>
      </c>
      <c r="B134" s="269">
        <v>346</v>
      </c>
      <c r="C134" s="270">
        <v>297</v>
      </c>
      <c r="D134" s="271">
        <f t="shared" si="27"/>
        <v>643</v>
      </c>
      <c r="E134" s="269">
        <f t="shared" si="24"/>
        <v>115</v>
      </c>
      <c r="F134" s="270">
        <f t="shared" si="25"/>
        <v>118</v>
      </c>
      <c r="G134" s="273">
        <f t="shared" si="28"/>
        <v>233</v>
      </c>
      <c r="H134" s="274">
        <v>66</v>
      </c>
      <c r="I134" s="272">
        <v>70</v>
      </c>
      <c r="J134" s="273">
        <f t="shared" si="29"/>
        <v>136</v>
      </c>
      <c r="K134" s="274">
        <v>49</v>
      </c>
      <c r="L134" s="272">
        <v>48</v>
      </c>
      <c r="M134" s="275">
        <f t="shared" si="30"/>
        <v>97</v>
      </c>
      <c r="N134" s="269">
        <v>58</v>
      </c>
      <c r="O134" s="270">
        <v>54</v>
      </c>
      <c r="P134" s="271">
        <f t="shared" si="31"/>
        <v>112</v>
      </c>
      <c r="Q134" s="269">
        <v>12</v>
      </c>
      <c r="R134" s="270">
        <v>3</v>
      </c>
      <c r="S134" s="271">
        <f t="shared" si="32"/>
        <v>15</v>
      </c>
      <c r="T134" s="269">
        <v>5</v>
      </c>
      <c r="U134" s="270">
        <v>1</v>
      </c>
      <c r="V134" s="550">
        <f t="shared" si="33"/>
        <v>6</v>
      </c>
      <c r="W134" s="554">
        <f t="shared" si="26"/>
        <v>1009</v>
      </c>
    </row>
    <row r="135" spans="1:23" ht="23.25" customHeight="1" x14ac:dyDescent="0.2">
      <c r="A135" s="558" t="s">
        <v>220</v>
      </c>
      <c r="B135" s="269">
        <v>158</v>
      </c>
      <c r="C135" s="270">
        <v>146</v>
      </c>
      <c r="D135" s="271">
        <f t="shared" si="27"/>
        <v>304</v>
      </c>
      <c r="E135" s="269">
        <f t="shared" si="24"/>
        <v>81</v>
      </c>
      <c r="F135" s="270">
        <f t="shared" si="25"/>
        <v>75</v>
      </c>
      <c r="G135" s="273">
        <f t="shared" si="28"/>
        <v>156</v>
      </c>
      <c r="H135" s="274">
        <v>44</v>
      </c>
      <c r="I135" s="272">
        <v>47</v>
      </c>
      <c r="J135" s="273">
        <f t="shared" si="29"/>
        <v>91</v>
      </c>
      <c r="K135" s="274">
        <v>37</v>
      </c>
      <c r="L135" s="272">
        <v>28</v>
      </c>
      <c r="M135" s="275">
        <f t="shared" si="30"/>
        <v>65</v>
      </c>
      <c r="N135" s="269">
        <v>47</v>
      </c>
      <c r="O135" s="270">
        <v>23</v>
      </c>
      <c r="P135" s="271">
        <f t="shared" si="31"/>
        <v>70</v>
      </c>
      <c r="Q135" s="269">
        <v>8</v>
      </c>
      <c r="R135" s="270">
        <v>5</v>
      </c>
      <c r="S135" s="271">
        <f t="shared" si="32"/>
        <v>13</v>
      </c>
      <c r="T135" s="269">
        <v>1</v>
      </c>
      <c r="U135" s="270">
        <v>0</v>
      </c>
      <c r="V135" s="550">
        <f t="shared" si="33"/>
        <v>1</v>
      </c>
      <c r="W135" s="554">
        <f t="shared" si="26"/>
        <v>544</v>
      </c>
    </row>
    <row r="136" spans="1:23" ht="23.25" customHeight="1" x14ac:dyDescent="0.2">
      <c r="A136" s="558" t="s">
        <v>221</v>
      </c>
      <c r="B136" s="269">
        <v>1141</v>
      </c>
      <c r="C136" s="270">
        <v>989</v>
      </c>
      <c r="D136" s="271">
        <f t="shared" ref="D136:D167" si="34">SUM(B136:C136)</f>
        <v>2130</v>
      </c>
      <c r="E136" s="269">
        <f t="shared" si="24"/>
        <v>699</v>
      </c>
      <c r="F136" s="270">
        <f t="shared" si="25"/>
        <v>602</v>
      </c>
      <c r="G136" s="273">
        <f t="shared" ref="G136:G167" si="35">SUM(E136:F136)</f>
        <v>1301</v>
      </c>
      <c r="H136" s="274">
        <v>468</v>
      </c>
      <c r="I136" s="272">
        <v>448</v>
      </c>
      <c r="J136" s="273">
        <f t="shared" ref="J136:J167" si="36">SUM(H136:I136)</f>
        <v>916</v>
      </c>
      <c r="K136" s="274">
        <v>231</v>
      </c>
      <c r="L136" s="272">
        <v>154</v>
      </c>
      <c r="M136" s="275">
        <f t="shared" ref="M136:M167" si="37">SUM(K136:L136)</f>
        <v>385</v>
      </c>
      <c r="N136" s="269">
        <v>272</v>
      </c>
      <c r="O136" s="270">
        <v>256</v>
      </c>
      <c r="P136" s="271">
        <f t="shared" ref="P136:P167" si="38">SUM(N136:O136)</f>
        <v>528</v>
      </c>
      <c r="Q136" s="269">
        <v>15</v>
      </c>
      <c r="R136" s="270">
        <v>8</v>
      </c>
      <c r="S136" s="271">
        <f t="shared" ref="S136:S167" si="39">SUM(Q136:R136)</f>
        <v>23</v>
      </c>
      <c r="T136" s="269">
        <v>20</v>
      </c>
      <c r="U136" s="270">
        <v>10</v>
      </c>
      <c r="V136" s="550">
        <f t="shared" ref="V136:V167" si="40">SUM(T136:U136)</f>
        <v>30</v>
      </c>
      <c r="W136" s="554">
        <f t="shared" si="26"/>
        <v>4012</v>
      </c>
    </row>
    <row r="137" spans="1:23" ht="23.25" customHeight="1" x14ac:dyDescent="0.2">
      <c r="A137" s="558" t="s">
        <v>222</v>
      </c>
      <c r="B137" s="269">
        <v>25</v>
      </c>
      <c r="C137" s="270">
        <v>16</v>
      </c>
      <c r="D137" s="271">
        <f t="shared" si="34"/>
        <v>41</v>
      </c>
      <c r="E137" s="269">
        <f t="shared" ref="E137:E187" si="41">SUM(H137+K137)</f>
        <v>5</v>
      </c>
      <c r="F137" s="270">
        <f t="shared" ref="F137:F187" si="42">SUM(I137+L137)</f>
        <v>3</v>
      </c>
      <c r="G137" s="273">
        <f t="shared" si="35"/>
        <v>8</v>
      </c>
      <c r="H137" s="274">
        <v>4</v>
      </c>
      <c r="I137" s="272">
        <v>2</v>
      </c>
      <c r="J137" s="273">
        <f t="shared" si="36"/>
        <v>6</v>
      </c>
      <c r="K137" s="274">
        <v>1</v>
      </c>
      <c r="L137" s="272">
        <v>1</v>
      </c>
      <c r="M137" s="275">
        <f t="shared" si="37"/>
        <v>2</v>
      </c>
      <c r="N137" s="269">
        <v>1</v>
      </c>
      <c r="O137" s="270">
        <v>3</v>
      </c>
      <c r="P137" s="271">
        <f t="shared" si="38"/>
        <v>4</v>
      </c>
      <c r="Q137" s="269">
        <v>0</v>
      </c>
      <c r="R137" s="270">
        <v>0</v>
      </c>
      <c r="S137" s="271">
        <f t="shared" si="39"/>
        <v>0</v>
      </c>
      <c r="T137" s="269">
        <v>4</v>
      </c>
      <c r="U137" s="270">
        <v>0</v>
      </c>
      <c r="V137" s="550">
        <f t="shared" si="40"/>
        <v>4</v>
      </c>
      <c r="W137" s="554">
        <f t="shared" ref="W137:W188" si="43">SUM(D137+G137+P137+S137+V137)</f>
        <v>57</v>
      </c>
    </row>
    <row r="138" spans="1:23" ht="23.25" customHeight="1" x14ac:dyDescent="0.2">
      <c r="A138" s="558" t="s">
        <v>223</v>
      </c>
      <c r="B138" s="269">
        <v>10</v>
      </c>
      <c r="C138" s="270">
        <v>9</v>
      </c>
      <c r="D138" s="271">
        <f t="shared" si="34"/>
        <v>19</v>
      </c>
      <c r="E138" s="269">
        <f t="shared" si="41"/>
        <v>2</v>
      </c>
      <c r="F138" s="270">
        <f t="shared" si="42"/>
        <v>5</v>
      </c>
      <c r="G138" s="273">
        <f t="shared" si="35"/>
        <v>7</v>
      </c>
      <c r="H138" s="274">
        <v>1</v>
      </c>
      <c r="I138" s="272">
        <v>3</v>
      </c>
      <c r="J138" s="273">
        <f t="shared" si="36"/>
        <v>4</v>
      </c>
      <c r="K138" s="274">
        <v>1</v>
      </c>
      <c r="L138" s="272">
        <v>2</v>
      </c>
      <c r="M138" s="275">
        <f t="shared" si="37"/>
        <v>3</v>
      </c>
      <c r="N138" s="269">
        <v>2</v>
      </c>
      <c r="O138" s="270">
        <v>2</v>
      </c>
      <c r="P138" s="271">
        <f t="shared" si="38"/>
        <v>4</v>
      </c>
      <c r="Q138" s="269">
        <v>0</v>
      </c>
      <c r="R138" s="270">
        <v>1</v>
      </c>
      <c r="S138" s="271">
        <f t="shared" si="39"/>
        <v>1</v>
      </c>
      <c r="T138" s="269">
        <v>0</v>
      </c>
      <c r="U138" s="270">
        <v>1</v>
      </c>
      <c r="V138" s="550">
        <f t="shared" si="40"/>
        <v>1</v>
      </c>
      <c r="W138" s="554">
        <f t="shared" si="43"/>
        <v>32</v>
      </c>
    </row>
    <row r="139" spans="1:23" ht="23.25" customHeight="1" x14ac:dyDescent="0.2">
      <c r="A139" s="558" t="s">
        <v>224</v>
      </c>
      <c r="B139" s="269">
        <v>32</v>
      </c>
      <c r="C139" s="270">
        <v>24</v>
      </c>
      <c r="D139" s="271">
        <f t="shared" si="34"/>
        <v>56</v>
      </c>
      <c r="E139" s="269">
        <f t="shared" si="41"/>
        <v>20</v>
      </c>
      <c r="F139" s="270">
        <f t="shared" si="42"/>
        <v>11</v>
      </c>
      <c r="G139" s="273">
        <f t="shared" si="35"/>
        <v>31</v>
      </c>
      <c r="H139" s="274">
        <v>13</v>
      </c>
      <c r="I139" s="272">
        <v>8</v>
      </c>
      <c r="J139" s="273">
        <f t="shared" si="36"/>
        <v>21</v>
      </c>
      <c r="K139" s="274">
        <v>7</v>
      </c>
      <c r="L139" s="272">
        <v>3</v>
      </c>
      <c r="M139" s="275">
        <f t="shared" si="37"/>
        <v>10</v>
      </c>
      <c r="N139" s="269">
        <v>2</v>
      </c>
      <c r="O139" s="270">
        <v>5</v>
      </c>
      <c r="P139" s="271">
        <f t="shared" si="38"/>
        <v>7</v>
      </c>
      <c r="Q139" s="269">
        <v>1</v>
      </c>
      <c r="R139" s="270">
        <v>1</v>
      </c>
      <c r="S139" s="271">
        <f t="shared" si="39"/>
        <v>2</v>
      </c>
      <c r="T139" s="269">
        <v>2</v>
      </c>
      <c r="U139" s="270">
        <v>0</v>
      </c>
      <c r="V139" s="550">
        <f t="shared" si="40"/>
        <v>2</v>
      </c>
      <c r="W139" s="554">
        <f t="shared" si="43"/>
        <v>98</v>
      </c>
    </row>
    <row r="140" spans="1:23" ht="23.25" customHeight="1" x14ac:dyDescent="0.2">
      <c r="A140" s="558" t="s">
        <v>225</v>
      </c>
      <c r="B140" s="269">
        <v>0</v>
      </c>
      <c r="C140" s="270">
        <v>4</v>
      </c>
      <c r="D140" s="271">
        <f t="shared" si="34"/>
        <v>4</v>
      </c>
      <c r="E140" s="269">
        <f t="shared" si="41"/>
        <v>1</v>
      </c>
      <c r="F140" s="270">
        <f t="shared" si="42"/>
        <v>2</v>
      </c>
      <c r="G140" s="273">
        <f t="shared" si="35"/>
        <v>3</v>
      </c>
      <c r="H140" s="274">
        <v>1</v>
      </c>
      <c r="I140" s="272">
        <v>2</v>
      </c>
      <c r="J140" s="273">
        <f t="shared" si="36"/>
        <v>3</v>
      </c>
      <c r="K140" s="274">
        <v>0</v>
      </c>
      <c r="L140" s="272">
        <v>0</v>
      </c>
      <c r="M140" s="275">
        <f t="shared" si="37"/>
        <v>0</v>
      </c>
      <c r="N140" s="269">
        <v>0</v>
      </c>
      <c r="O140" s="270">
        <v>1</v>
      </c>
      <c r="P140" s="271">
        <f t="shared" si="38"/>
        <v>1</v>
      </c>
      <c r="Q140" s="269">
        <v>0</v>
      </c>
      <c r="R140" s="270">
        <v>0</v>
      </c>
      <c r="S140" s="271">
        <f t="shared" si="39"/>
        <v>0</v>
      </c>
      <c r="T140" s="269">
        <v>0</v>
      </c>
      <c r="U140" s="270">
        <v>0</v>
      </c>
      <c r="V140" s="550">
        <f t="shared" si="40"/>
        <v>0</v>
      </c>
      <c r="W140" s="554">
        <f t="shared" si="43"/>
        <v>8</v>
      </c>
    </row>
    <row r="141" spans="1:23" ht="23.25" customHeight="1" x14ac:dyDescent="0.2">
      <c r="A141" s="558" t="s">
        <v>226</v>
      </c>
      <c r="B141" s="269">
        <v>54</v>
      </c>
      <c r="C141" s="270">
        <v>53</v>
      </c>
      <c r="D141" s="271">
        <f t="shared" si="34"/>
        <v>107</v>
      </c>
      <c r="E141" s="269">
        <f t="shared" si="41"/>
        <v>20</v>
      </c>
      <c r="F141" s="270">
        <f t="shared" si="42"/>
        <v>13</v>
      </c>
      <c r="G141" s="273">
        <f t="shared" si="35"/>
        <v>33</v>
      </c>
      <c r="H141" s="274">
        <v>14</v>
      </c>
      <c r="I141" s="272">
        <v>9</v>
      </c>
      <c r="J141" s="273">
        <f t="shared" si="36"/>
        <v>23</v>
      </c>
      <c r="K141" s="274">
        <v>6</v>
      </c>
      <c r="L141" s="272">
        <v>4</v>
      </c>
      <c r="M141" s="275">
        <f t="shared" si="37"/>
        <v>10</v>
      </c>
      <c r="N141" s="269">
        <v>5</v>
      </c>
      <c r="O141" s="270">
        <v>13</v>
      </c>
      <c r="P141" s="271">
        <f t="shared" si="38"/>
        <v>18</v>
      </c>
      <c r="Q141" s="269">
        <v>5</v>
      </c>
      <c r="R141" s="270">
        <v>0</v>
      </c>
      <c r="S141" s="271">
        <f t="shared" si="39"/>
        <v>5</v>
      </c>
      <c r="T141" s="269">
        <v>2</v>
      </c>
      <c r="U141" s="270">
        <v>3</v>
      </c>
      <c r="V141" s="550">
        <f t="shared" si="40"/>
        <v>5</v>
      </c>
      <c r="W141" s="554">
        <f t="shared" si="43"/>
        <v>168</v>
      </c>
    </row>
    <row r="142" spans="1:23" ht="23.25" customHeight="1" x14ac:dyDescent="0.2">
      <c r="A142" s="558" t="s">
        <v>227</v>
      </c>
      <c r="B142" s="269">
        <v>111</v>
      </c>
      <c r="C142" s="270">
        <v>101</v>
      </c>
      <c r="D142" s="271">
        <f t="shared" si="34"/>
        <v>212</v>
      </c>
      <c r="E142" s="269">
        <f t="shared" si="41"/>
        <v>57</v>
      </c>
      <c r="F142" s="270">
        <f t="shared" si="42"/>
        <v>64</v>
      </c>
      <c r="G142" s="273">
        <f t="shared" si="35"/>
        <v>121</v>
      </c>
      <c r="H142" s="274">
        <v>45</v>
      </c>
      <c r="I142" s="272">
        <v>52</v>
      </c>
      <c r="J142" s="273">
        <f t="shared" si="36"/>
        <v>97</v>
      </c>
      <c r="K142" s="274">
        <v>12</v>
      </c>
      <c r="L142" s="272">
        <v>12</v>
      </c>
      <c r="M142" s="275">
        <f t="shared" si="37"/>
        <v>24</v>
      </c>
      <c r="N142" s="269">
        <v>19</v>
      </c>
      <c r="O142" s="270">
        <v>17</v>
      </c>
      <c r="P142" s="271">
        <f t="shared" si="38"/>
        <v>36</v>
      </c>
      <c r="Q142" s="269">
        <v>10</v>
      </c>
      <c r="R142" s="270">
        <v>4</v>
      </c>
      <c r="S142" s="271">
        <f t="shared" si="39"/>
        <v>14</v>
      </c>
      <c r="T142" s="269">
        <v>6</v>
      </c>
      <c r="U142" s="270">
        <v>1</v>
      </c>
      <c r="V142" s="550">
        <f t="shared" si="40"/>
        <v>7</v>
      </c>
      <c r="W142" s="554">
        <f t="shared" si="43"/>
        <v>390</v>
      </c>
    </row>
    <row r="143" spans="1:23" ht="23.25" customHeight="1" x14ac:dyDescent="0.2">
      <c r="A143" s="558" t="s">
        <v>228</v>
      </c>
      <c r="B143" s="269">
        <v>1</v>
      </c>
      <c r="C143" s="270">
        <v>2</v>
      </c>
      <c r="D143" s="271">
        <f t="shared" si="34"/>
        <v>3</v>
      </c>
      <c r="E143" s="269">
        <f t="shared" si="41"/>
        <v>0</v>
      </c>
      <c r="F143" s="270">
        <f t="shared" si="42"/>
        <v>1</v>
      </c>
      <c r="G143" s="273">
        <f t="shared" si="35"/>
        <v>1</v>
      </c>
      <c r="H143" s="274">
        <v>0</v>
      </c>
      <c r="I143" s="272">
        <v>1</v>
      </c>
      <c r="J143" s="273">
        <f t="shared" si="36"/>
        <v>1</v>
      </c>
      <c r="K143" s="274">
        <v>0</v>
      </c>
      <c r="L143" s="272">
        <v>0</v>
      </c>
      <c r="M143" s="275">
        <f t="shared" si="37"/>
        <v>0</v>
      </c>
      <c r="N143" s="269">
        <v>0</v>
      </c>
      <c r="O143" s="270">
        <v>0</v>
      </c>
      <c r="P143" s="271">
        <f t="shared" si="38"/>
        <v>0</v>
      </c>
      <c r="Q143" s="269">
        <v>0</v>
      </c>
      <c r="R143" s="270">
        <v>0</v>
      </c>
      <c r="S143" s="271">
        <f t="shared" si="39"/>
        <v>0</v>
      </c>
      <c r="T143" s="269">
        <v>0</v>
      </c>
      <c r="U143" s="270">
        <v>0</v>
      </c>
      <c r="V143" s="550">
        <f t="shared" si="40"/>
        <v>0</v>
      </c>
      <c r="W143" s="554">
        <f t="shared" si="43"/>
        <v>4</v>
      </c>
    </row>
    <row r="144" spans="1:23" ht="23.25" customHeight="1" x14ac:dyDescent="0.2">
      <c r="A144" s="558" t="s">
        <v>364</v>
      </c>
      <c r="B144" s="269">
        <v>128</v>
      </c>
      <c r="C144" s="270">
        <v>96</v>
      </c>
      <c r="D144" s="271">
        <f t="shared" si="34"/>
        <v>224</v>
      </c>
      <c r="E144" s="269">
        <f t="shared" si="41"/>
        <v>55</v>
      </c>
      <c r="F144" s="270">
        <f t="shared" si="42"/>
        <v>37</v>
      </c>
      <c r="G144" s="273">
        <f t="shared" si="35"/>
        <v>92</v>
      </c>
      <c r="H144" s="274">
        <v>38</v>
      </c>
      <c r="I144" s="272">
        <v>26</v>
      </c>
      <c r="J144" s="273">
        <f t="shared" si="36"/>
        <v>64</v>
      </c>
      <c r="K144" s="274">
        <v>17</v>
      </c>
      <c r="L144" s="272">
        <v>11</v>
      </c>
      <c r="M144" s="275">
        <f t="shared" si="37"/>
        <v>28</v>
      </c>
      <c r="N144" s="269">
        <v>25</v>
      </c>
      <c r="O144" s="270">
        <v>37</v>
      </c>
      <c r="P144" s="271">
        <f t="shared" si="38"/>
        <v>62</v>
      </c>
      <c r="Q144" s="269">
        <v>1</v>
      </c>
      <c r="R144" s="270">
        <v>0</v>
      </c>
      <c r="S144" s="271">
        <f t="shared" si="39"/>
        <v>1</v>
      </c>
      <c r="T144" s="269">
        <v>1</v>
      </c>
      <c r="U144" s="270">
        <v>0</v>
      </c>
      <c r="V144" s="550">
        <f t="shared" si="40"/>
        <v>1</v>
      </c>
      <c r="W144" s="554">
        <f t="shared" si="43"/>
        <v>380</v>
      </c>
    </row>
    <row r="145" spans="1:23" ht="23.25" customHeight="1" x14ac:dyDescent="0.2">
      <c r="A145" s="558" t="s">
        <v>365</v>
      </c>
      <c r="B145" s="269">
        <v>40</v>
      </c>
      <c r="C145" s="270">
        <v>47</v>
      </c>
      <c r="D145" s="271">
        <f t="shared" si="34"/>
        <v>87</v>
      </c>
      <c r="E145" s="269">
        <f t="shared" si="41"/>
        <v>19</v>
      </c>
      <c r="F145" s="270">
        <f t="shared" si="42"/>
        <v>24</v>
      </c>
      <c r="G145" s="273">
        <f t="shared" si="35"/>
        <v>43</v>
      </c>
      <c r="H145" s="274">
        <v>14</v>
      </c>
      <c r="I145" s="272">
        <v>22</v>
      </c>
      <c r="J145" s="273">
        <f t="shared" si="36"/>
        <v>36</v>
      </c>
      <c r="K145" s="274">
        <v>5</v>
      </c>
      <c r="L145" s="272">
        <v>2</v>
      </c>
      <c r="M145" s="275">
        <f t="shared" si="37"/>
        <v>7</v>
      </c>
      <c r="N145" s="269">
        <v>15</v>
      </c>
      <c r="O145" s="270">
        <v>16</v>
      </c>
      <c r="P145" s="271">
        <f t="shared" si="38"/>
        <v>31</v>
      </c>
      <c r="Q145" s="269">
        <v>0</v>
      </c>
      <c r="R145" s="270">
        <v>1</v>
      </c>
      <c r="S145" s="271">
        <f t="shared" si="39"/>
        <v>1</v>
      </c>
      <c r="T145" s="269">
        <v>1</v>
      </c>
      <c r="U145" s="270">
        <v>1</v>
      </c>
      <c r="V145" s="550">
        <f t="shared" si="40"/>
        <v>2</v>
      </c>
      <c r="W145" s="554">
        <f t="shared" si="43"/>
        <v>164</v>
      </c>
    </row>
    <row r="146" spans="1:23" ht="18" customHeight="1" x14ac:dyDescent="0.2">
      <c r="A146" s="558" t="s">
        <v>229</v>
      </c>
      <c r="B146" s="269">
        <v>48</v>
      </c>
      <c r="C146" s="270">
        <v>51</v>
      </c>
      <c r="D146" s="271">
        <f t="shared" si="34"/>
        <v>99</v>
      </c>
      <c r="E146" s="269">
        <f t="shared" si="41"/>
        <v>22</v>
      </c>
      <c r="F146" s="270">
        <f t="shared" si="42"/>
        <v>12</v>
      </c>
      <c r="G146" s="273">
        <f t="shared" si="35"/>
        <v>34</v>
      </c>
      <c r="H146" s="274">
        <v>12</v>
      </c>
      <c r="I146" s="272">
        <v>7</v>
      </c>
      <c r="J146" s="273">
        <f t="shared" si="36"/>
        <v>19</v>
      </c>
      <c r="K146" s="274">
        <v>10</v>
      </c>
      <c r="L146" s="272">
        <v>5</v>
      </c>
      <c r="M146" s="275">
        <f t="shared" si="37"/>
        <v>15</v>
      </c>
      <c r="N146" s="269">
        <v>8</v>
      </c>
      <c r="O146" s="270">
        <v>7</v>
      </c>
      <c r="P146" s="271">
        <f t="shared" si="38"/>
        <v>15</v>
      </c>
      <c r="Q146" s="269">
        <v>0</v>
      </c>
      <c r="R146" s="270">
        <v>1</v>
      </c>
      <c r="S146" s="271">
        <f t="shared" si="39"/>
        <v>1</v>
      </c>
      <c r="T146" s="269">
        <v>0</v>
      </c>
      <c r="U146" s="270">
        <v>1</v>
      </c>
      <c r="V146" s="550">
        <f t="shared" si="40"/>
        <v>1</v>
      </c>
      <c r="W146" s="554">
        <f t="shared" si="43"/>
        <v>150</v>
      </c>
    </row>
    <row r="147" spans="1:23" ht="18" customHeight="1" x14ac:dyDescent="0.2">
      <c r="A147" s="558" t="s">
        <v>230</v>
      </c>
      <c r="B147" s="269">
        <v>23</v>
      </c>
      <c r="C147" s="270">
        <v>15</v>
      </c>
      <c r="D147" s="271">
        <f t="shared" si="34"/>
        <v>38</v>
      </c>
      <c r="E147" s="269">
        <f t="shared" si="41"/>
        <v>7</v>
      </c>
      <c r="F147" s="270">
        <f t="shared" si="42"/>
        <v>8</v>
      </c>
      <c r="G147" s="273">
        <f t="shared" si="35"/>
        <v>15</v>
      </c>
      <c r="H147" s="274">
        <v>4</v>
      </c>
      <c r="I147" s="272">
        <v>5</v>
      </c>
      <c r="J147" s="273">
        <f t="shared" si="36"/>
        <v>9</v>
      </c>
      <c r="K147" s="274">
        <v>3</v>
      </c>
      <c r="L147" s="272">
        <v>3</v>
      </c>
      <c r="M147" s="275">
        <f t="shared" si="37"/>
        <v>6</v>
      </c>
      <c r="N147" s="269">
        <v>2</v>
      </c>
      <c r="O147" s="270">
        <v>2</v>
      </c>
      <c r="P147" s="271">
        <f t="shared" si="38"/>
        <v>4</v>
      </c>
      <c r="Q147" s="269">
        <v>0</v>
      </c>
      <c r="R147" s="270">
        <v>0</v>
      </c>
      <c r="S147" s="271">
        <f t="shared" si="39"/>
        <v>0</v>
      </c>
      <c r="T147" s="269">
        <v>0</v>
      </c>
      <c r="U147" s="270">
        <v>0</v>
      </c>
      <c r="V147" s="550">
        <f t="shared" si="40"/>
        <v>0</v>
      </c>
      <c r="W147" s="554">
        <f t="shared" si="43"/>
        <v>57</v>
      </c>
    </row>
    <row r="148" spans="1:23" ht="18" customHeight="1" x14ac:dyDescent="0.2">
      <c r="A148" s="558" t="s">
        <v>231</v>
      </c>
      <c r="B148" s="269">
        <v>1894</v>
      </c>
      <c r="C148" s="270">
        <v>1708</v>
      </c>
      <c r="D148" s="271">
        <f t="shared" si="34"/>
        <v>3602</v>
      </c>
      <c r="E148" s="269">
        <f t="shared" si="41"/>
        <v>838</v>
      </c>
      <c r="F148" s="270">
        <f t="shared" si="42"/>
        <v>691</v>
      </c>
      <c r="G148" s="273">
        <f t="shared" si="35"/>
        <v>1529</v>
      </c>
      <c r="H148" s="274">
        <v>458</v>
      </c>
      <c r="I148" s="272">
        <v>409</v>
      </c>
      <c r="J148" s="273">
        <f t="shared" si="36"/>
        <v>867</v>
      </c>
      <c r="K148" s="274">
        <v>380</v>
      </c>
      <c r="L148" s="272">
        <v>282</v>
      </c>
      <c r="M148" s="275">
        <f t="shared" si="37"/>
        <v>662</v>
      </c>
      <c r="N148" s="269">
        <v>443</v>
      </c>
      <c r="O148" s="270">
        <v>465</v>
      </c>
      <c r="P148" s="271">
        <f t="shared" si="38"/>
        <v>908</v>
      </c>
      <c r="Q148" s="269">
        <v>93</v>
      </c>
      <c r="R148" s="270">
        <v>45</v>
      </c>
      <c r="S148" s="271">
        <f t="shared" si="39"/>
        <v>138</v>
      </c>
      <c r="T148" s="269">
        <v>45</v>
      </c>
      <c r="U148" s="270">
        <v>33</v>
      </c>
      <c r="V148" s="550">
        <f t="shared" si="40"/>
        <v>78</v>
      </c>
      <c r="W148" s="554">
        <f t="shared" si="43"/>
        <v>6255</v>
      </c>
    </row>
    <row r="149" spans="1:23" ht="18" customHeight="1" x14ac:dyDescent="0.2">
      <c r="A149" s="558" t="s">
        <v>232</v>
      </c>
      <c r="B149" s="269">
        <v>112</v>
      </c>
      <c r="C149" s="270">
        <v>100</v>
      </c>
      <c r="D149" s="271">
        <f t="shared" si="34"/>
        <v>212</v>
      </c>
      <c r="E149" s="269">
        <f t="shared" si="41"/>
        <v>54</v>
      </c>
      <c r="F149" s="270">
        <f t="shared" si="42"/>
        <v>39</v>
      </c>
      <c r="G149" s="273">
        <f t="shared" si="35"/>
        <v>93</v>
      </c>
      <c r="H149" s="274">
        <v>31</v>
      </c>
      <c r="I149" s="272">
        <v>31</v>
      </c>
      <c r="J149" s="273">
        <f t="shared" si="36"/>
        <v>62</v>
      </c>
      <c r="K149" s="274">
        <v>23</v>
      </c>
      <c r="L149" s="272">
        <v>8</v>
      </c>
      <c r="M149" s="275">
        <f t="shared" si="37"/>
        <v>31</v>
      </c>
      <c r="N149" s="269">
        <v>24</v>
      </c>
      <c r="O149" s="270">
        <v>19</v>
      </c>
      <c r="P149" s="271">
        <f t="shared" si="38"/>
        <v>43</v>
      </c>
      <c r="Q149" s="269">
        <v>5</v>
      </c>
      <c r="R149" s="270">
        <v>5</v>
      </c>
      <c r="S149" s="271">
        <f t="shared" si="39"/>
        <v>10</v>
      </c>
      <c r="T149" s="269">
        <v>6</v>
      </c>
      <c r="U149" s="270">
        <v>0</v>
      </c>
      <c r="V149" s="550">
        <f t="shared" si="40"/>
        <v>6</v>
      </c>
      <c r="W149" s="554">
        <f t="shared" si="43"/>
        <v>364</v>
      </c>
    </row>
    <row r="150" spans="1:23" ht="18" customHeight="1" x14ac:dyDescent="0.2">
      <c r="A150" s="558" t="s">
        <v>233</v>
      </c>
      <c r="B150" s="269">
        <v>51</v>
      </c>
      <c r="C150" s="270">
        <v>48</v>
      </c>
      <c r="D150" s="271">
        <f t="shared" si="34"/>
        <v>99</v>
      </c>
      <c r="E150" s="269">
        <f t="shared" si="41"/>
        <v>28</v>
      </c>
      <c r="F150" s="270">
        <f t="shared" si="42"/>
        <v>21</v>
      </c>
      <c r="G150" s="273">
        <f t="shared" si="35"/>
        <v>49</v>
      </c>
      <c r="H150" s="274">
        <v>18</v>
      </c>
      <c r="I150" s="272">
        <v>12</v>
      </c>
      <c r="J150" s="273">
        <f t="shared" si="36"/>
        <v>30</v>
      </c>
      <c r="K150" s="274">
        <v>10</v>
      </c>
      <c r="L150" s="272">
        <v>9</v>
      </c>
      <c r="M150" s="275">
        <f t="shared" si="37"/>
        <v>19</v>
      </c>
      <c r="N150" s="269">
        <v>12</v>
      </c>
      <c r="O150" s="270">
        <v>10</v>
      </c>
      <c r="P150" s="271">
        <f t="shared" si="38"/>
        <v>22</v>
      </c>
      <c r="Q150" s="269">
        <v>3</v>
      </c>
      <c r="R150" s="270">
        <v>1</v>
      </c>
      <c r="S150" s="271">
        <f t="shared" si="39"/>
        <v>4</v>
      </c>
      <c r="T150" s="269">
        <v>1</v>
      </c>
      <c r="U150" s="270">
        <v>0</v>
      </c>
      <c r="V150" s="550">
        <f t="shared" si="40"/>
        <v>1</v>
      </c>
      <c r="W150" s="554">
        <f t="shared" si="43"/>
        <v>175</v>
      </c>
    </row>
    <row r="151" spans="1:23" ht="18" customHeight="1" x14ac:dyDescent="0.2">
      <c r="A151" s="558" t="s">
        <v>234</v>
      </c>
      <c r="B151" s="269">
        <v>68</v>
      </c>
      <c r="C151" s="270">
        <v>71</v>
      </c>
      <c r="D151" s="271">
        <f t="shared" si="34"/>
        <v>139</v>
      </c>
      <c r="E151" s="269">
        <f t="shared" si="41"/>
        <v>19</v>
      </c>
      <c r="F151" s="270">
        <f t="shared" si="42"/>
        <v>28</v>
      </c>
      <c r="G151" s="273">
        <f t="shared" si="35"/>
        <v>47</v>
      </c>
      <c r="H151" s="274">
        <v>11</v>
      </c>
      <c r="I151" s="272">
        <v>22</v>
      </c>
      <c r="J151" s="273">
        <f t="shared" si="36"/>
        <v>33</v>
      </c>
      <c r="K151" s="274">
        <v>8</v>
      </c>
      <c r="L151" s="272">
        <v>6</v>
      </c>
      <c r="M151" s="275">
        <f t="shared" si="37"/>
        <v>14</v>
      </c>
      <c r="N151" s="269">
        <v>17</v>
      </c>
      <c r="O151" s="270">
        <v>15</v>
      </c>
      <c r="P151" s="271">
        <f t="shared" si="38"/>
        <v>32</v>
      </c>
      <c r="Q151" s="269">
        <v>1</v>
      </c>
      <c r="R151" s="270">
        <v>1</v>
      </c>
      <c r="S151" s="271">
        <f t="shared" si="39"/>
        <v>2</v>
      </c>
      <c r="T151" s="269">
        <v>0</v>
      </c>
      <c r="U151" s="270">
        <v>2</v>
      </c>
      <c r="V151" s="550">
        <f t="shared" si="40"/>
        <v>2</v>
      </c>
      <c r="W151" s="554">
        <f t="shared" si="43"/>
        <v>222</v>
      </c>
    </row>
    <row r="152" spans="1:23" ht="18" customHeight="1" x14ac:dyDescent="0.2">
      <c r="A152" s="558" t="s">
        <v>235</v>
      </c>
      <c r="B152" s="269">
        <v>225</v>
      </c>
      <c r="C152" s="270">
        <v>282</v>
      </c>
      <c r="D152" s="271">
        <f t="shared" si="34"/>
        <v>507</v>
      </c>
      <c r="E152" s="269">
        <f t="shared" si="41"/>
        <v>139</v>
      </c>
      <c r="F152" s="270">
        <f t="shared" si="42"/>
        <v>84</v>
      </c>
      <c r="G152" s="273">
        <f t="shared" si="35"/>
        <v>223</v>
      </c>
      <c r="H152" s="274">
        <v>77</v>
      </c>
      <c r="I152" s="272">
        <v>55</v>
      </c>
      <c r="J152" s="273">
        <f t="shared" si="36"/>
        <v>132</v>
      </c>
      <c r="K152" s="274">
        <v>62</v>
      </c>
      <c r="L152" s="272">
        <v>29</v>
      </c>
      <c r="M152" s="275">
        <f t="shared" si="37"/>
        <v>91</v>
      </c>
      <c r="N152" s="269">
        <v>36</v>
      </c>
      <c r="O152" s="270">
        <v>33</v>
      </c>
      <c r="P152" s="271">
        <f t="shared" si="38"/>
        <v>69</v>
      </c>
      <c r="Q152" s="269">
        <v>9</v>
      </c>
      <c r="R152" s="270">
        <v>9</v>
      </c>
      <c r="S152" s="271">
        <f t="shared" si="39"/>
        <v>18</v>
      </c>
      <c r="T152" s="269">
        <v>3</v>
      </c>
      <c r="U152" s="270">
        <v>1</v>
      </c>
      <c r="V152" s="550">
        <f t="shared" si="40"/>
        <v>4</v>
      </c>
      <c r="W152" s="554">
        <f t="shared" si="43"/>
        <v>821</v>
      </c>
    </row>
    <row r="153" spans="1:23" ht="18" customHeight="1" x14ac:dyDescent="0.2">
      <c r="A153" s="558" t="s">
        <v>366</v>
      </c>
      <c r="B153" s="269">
        <v>14</v>
      </c>
      <c r="C153" s="270">
        <v>11</v>
      </c>
      <c r="D153" s="271">
        <f t="shared" si="34"/>
        <v>25</v>
      </c>
      <c r="E153" s="269">
        <f t="shared" si="41"/>
        <v>4</v>
      </c>
      <c r="F153" s="270">
        <f t="shared" si="42"/>
        <v>9</v>
      </c>
      <c r="G153" s="273">
        <f t="shared" si="35"/>
        <v>13</v>
      </c>
      <c r="H153" s="274">
        <v>1</v>
      </c>
      <c r="I153" s="272">
        <v>7</v>
      </c>
      <c r="J153" s="273">
        <f t="shared" si="36"/>
        <v>8</v>
      </c>
      <c r="K153" s="274">
        <v>3</v>
      </c>
      <c r="L153" s="272">
        <v>2</v>
      </c>
      <c r="M153" s="275">
        <f t="shared" si="37"/>
        <v>5</v>
      </c>
      <c r="N153" s="269">
        <v>0</v>
      </c>
      <c r="O153" s="270">
        <v>2</v>
      </c>
      <c r="P153" s="271">
        <f t="shared" si="38"/>
        <v>2</v>
      </c>
      <c r="Q153" s="269">
        <v>0</v>
      </c>
      <c r="R153" s="270">
        <v>1</v>
      </c>
      <c r="S153" s="271">
        <f t="shared" si="39"/>
        <v>1</v>
      </c>
      <c r="T153" s="269">
        <v>1</v>
      </c>
      <c r="U153" s="270">
        <v>0</v>
      </c>
      <c r="V153" s="550">
        <f t="shared" si="40"/>
        <v>1</v>
      </c>
      <c r="W153" s="554">
        <f t="shared" si="43"/>
        <v>42</v>
      </c>
    </row>
    <row r="154" spans="1:23" ht="18" customHeight="1" x14ac:dyDescent="0.2">
      <c r="A154" s="558" t="s">
        <v>236</v>
      </c>
      <c r="B154" s="269">
        <v>85</v>
      </c>
      <c r="C154" s="270">
        <v>90</v>
      </c>
      <c r="D154" s="271">
        <f t="shared" si="34"/>
        <v>175</v>
      </c>
      <c r="E154" s="269">
        <f t="shared" si="41"/>
        <v>51</v>
      </c>
      <c r="F154" s="270">
        <f t="shared" si="42"/>
        <v>49</v>
      </c>
      <c r="G154" s="273">
        <f t="shared" si="35"/>
        <v>100</v>
      </c>
      <c r="H154" s="274">
        <v>20</v>
      </c>
      <c r="I154" s="272">
        <v>20</v>
      </c>
      <c r="J154" s="273">
        <f t="shared" si="36"/>
        <v>40</v>
      </c>
      <c r="K154" s="274">
        <v>31</v>
      </c>
      <c r="L154" s="272">
        <v>29</v>
      </c>
      <c r="M154" s="275">
        <f t="shared" si="37"/>
        <v>60</v>
      </c>
      <c r="N154" s="269">
        <v>19</v>
      </c>
      <c r="O154" s="270">
        <v>20</v>
      </c>
      <c r="P154" s="271">
        <f t="shared" si="38"/>
        <v>39</v>
      </c>
      <c r="Q154" s="269">
        <v>8</v>
      </c>
      <c r="R154" s="270">
        <v>4</v>
      </c>
      <c r="S154" s="271">
        <f t="shared" si="39"/>
        <v>12</v>
      </c>
      <c r="T154" s="269">
        <v>11</v>
      </c>
      <c r="U154" s="270">
        <v>9</v>
      </c>
      <c r="V154" s="550">
        <f t="shared" si="40"/>
        <v>20</v>
      </c>
      <c r="W154" s="554">
        <f t="shared" si="43"/>
        <v>346</v>
      </c>
    </row>
    <row r="155" spans="1:23" ht="18" customHeight="1" x14ac:dyDescent="0.2">
      <c r="A155" s="558" t="s">
        <v>237</v>
      </c>
      <c r="B155" s="269">
        <v>32</v>
      </c>
      <c r="C155" s="270">
        <v>34</v>
      </c>
      <c r="D155" s="271">
        <f t="shared" si="34"/>
        <v>66</v>
      </c>
      <c r="E155" s="269">
        <f t="shared" si="41"/>
        <v>6</v>
      </c>
      <c r="F155" s="270">
        <f t="shared" si="42"/>
        <v>11</v>
      </c>
      <c r="G155" s="273">
        <f t="shared" si="35"/>
        <v>17</v>
      </c>
      <c r="H155" s="274">
        <v>2</v>
      </c>
      <c r="I155" s="272">
        <v>8</v>
      </c>
      <c r="J155" s="273">
        <f t="shared" si="36"/>
        <v>10</v>
      </c>
      <c r="K155" s="274">
        <v>4</v>
      </c>
      <c r="L155" s="272">
        <v>3</v>
      </c>
      <c r="M155" s="275">
        <f t="shared" si="37"/>
        <v>7</v>
      </c>
      <c r="N155" s="269">
        <v>6</v>
      </c>
      <c r="O155" s="270">
        <v>9</v>
      </c>
      <c r="P155" s="271">
        <f t="shared" si="38"/>
        <v>15</v>
      </c>
      <c r="Q155" s="269">
        <v>1</v>
      </c>
      <c r="R155" s="270">
        <v>1</v>
      </c>
      <c r="S155" s="271">
        <f t="shared" si="39"/>
        <v>2</v>
      </c>
      <c r="T155" s="269">
        <v>0</v>
      </c>
      <c r="U155" s="270">
        <v>0</v>
      </c>
      <c r="V155" s="550">
        <f t="shared" si="40"/>
        <v>0</v>
      </c>
      <c r="W155" s="554">
        <f t="shared" si="43"/>
        <v>100</v>
      </c>
    </row>
    <row r="156" spans="1:23" ht="18" customHeight="1" x14ac:dyDescent="0.2">
      <c r="A156" s="558" t="s">
        <v>238</v>
      </c>
      <c r="B156" s="269">
        <v>27</v>
      </c>
      <c r="C156" s="270">
        <v>24</v>
      </c>
      <c r="D156" s="271">
        <f t="shared" si="34"/>
        <v>51</v>
      </c>
      <c r="E156" s="269">
        <f t="shared" si="41"/>
        <v>9</v>
      </c>
      <c r="F156" s="270">
        <f t="shared" si="42"/>
        <v>4</v>
      </c>
      <c r="G156" s="273">
        <f t="shared" si="35"/>
        <v>13</v>
      </c>
      <c r="H156" s="274">
        <v>7</v>
      </c>
      <c r="I156" s="272">
        <v>2</v>
      </c>
      <c r="J156" s="273">
        <f t="shared" si="36"/>
        <v>9</v>
      </c>
      <c r="K156" s="274">
        <v>2</v>
      </c>
      <c r="L156" s="272">
        <v>2</v>
      </c>
      <c r="M156" s="275">
        <f t="shared" si="37"/>
        <v>4</v>
      </c>
      <c r="N156" s="269">
        <v>1</v>
      </c>
      <c r="O156" s="270">
        <v>3</v>
      </c>
      <c r="P156" s="271">
        <f t="shared" si="38"/>
        <v>4</v>
      </c>
      <c r="Q156" s="269">
        <v>0</v>
      </c>
      <c r="R156" s="270">
        <v>0</v>
      </c>
      <c r="S156" s="271">
        <f t="shared" si="39"/>
        <v>0</v>
      </c>
      <c r="T156" s="269">
        <v>3</v>
      </c>
      <c r="U156" s="270">
        <v>0</v>
      </c>
      <c r="V156" s="550">
        <f t="shared" si="40"/>
        <v>3</v>
      </c>
      <c r="W156" s="554">
        <f t="shared" si="43"/>
        <v>71</v>
      </c>
    </row>
    <row r="157" spans="1:23" ht="18" customHeight="1" x14ac:dyDescent="0.2">
      <c r="A157" s="558" t="s">
        <v>239</v>
      </c>
      <c r="B157" s="269">
        <v>18</v>
      </c>
      <c r="C157" s="270">
        <v>21</v>
      </c>
      <c r="D157" s="271">
        <f t="shared" si="34"/>
        <v>39</v>
      </c>
      <c r="E157" s="269">
        <f t="shared" si="41"/>
        <v>5</v>
      </c>
      <c r="F157" s="270">
        <f t="shared" si="42"/>
        <v>4</v>
      </c>
      <c r="G157" s="273">
        <f t="shared" si="35"/>
        <v>9</v>
      </c>
      <c r="H157" s="274">
        <v>3</v>
      </c>
      <c r="I157" s="272">
        <v>3</v>
      </c>
      <c r="J157" s="273">
        <f t="shared" si="36"/>
        <v>6</v>
      </c>
      <c r="K157" s="274">
        <v>2</v>
      </c>
      <c r="L157" s="272">
        <v>1</v>
      </c>
      <c r="M157" s="275">
        <f t="shared" si="37"/>
        <v>3</v>
      </c>
      <c r="N157" s="269">
        <v>1</v>
      </c>
      <c r="O157" s="270">
        <v>2</v>
      </c>
      <c r="P157" s="271">
        <f t="shared" si="38"/>
        <v>3</v>
      </c>
      <c r="Q157" s="269">
        <v>0</v>
      </c>
      <c r="R157" s="270">
        <v>0</v>
      </c>
      <c r="S157" s="271">
        <f t="shared" si="39"/>
        <v>0</v>
      </c>
      <c r="T157" s="269">
        <v>0</v>
      </c>
      <c r="U157" s="270">
        <v>0</v>
      </c>
      <c r="V157" s="550">
        <f t="shared" si="40"/>
        <v>0</v>
      </c>
      <c r="W157" s="554">
        <f t="shared" si="43"/>
        <v>51</v>
      </c>
    </row>
    <row r="158" spans="1:23" ht="18" customHeight="1" x14ac:dyDescent="0.2">
      <c r="A158" s="558" t="s">
        <v>240</v>
      </c>
      <c r="B158" s="269">
        <v>18</v>
      </c>
      <c r="C158" s="270">
        <v>11</v>
      </c>
      <c r="D158" s="271">
        <f t="shared" si="34"/>
        <v>29</v>
      </c>
      <c r="E158" s="269">
        <f t="shared" si="41"/>
        <v>2</v>
      </c>
      <c r="F158" s="270">
        <f t="shared" si="42"/>
        <v>6</v>
      </c>
      <c r="G158" s="273">
        <f t="shared" si="35"/>
        <v>8</v>
      </c>
      <c r="H158" s="274">
        <v>1</v>
      </c>
      <c r="I158" s="272">
        <v>6</v>
      </c>
      <c r="J158" s="273">
        <f t="shared" si="36"/>
        <v>7</v>
      </c>
      <c r="K158" s="274">
        <v>1</v>
      </c>
      <c r="L158" s="272">
        <v>0</v>
      </c>
      <c r="M158" s="275">
        <f t="shared" si="37"/>
        <v>1</v>
      </c>
      <c r="N158" s="269">
        <v>3</v>
      </c>
      <c r="O158" s="270">
        <v>2</v>
      </c>
      <c r="P158" s="271">
        <f t="shared" si="38"/>
        <v>5</v>
      </c>
      <c r="Q158" s="269">
        <v>0</v>
      </c>
      <c r="R158" s="270">
        <v>0</v>
      </c>
      <c r="S158" s="271">
        <f t="shared" si="39"/>
        <v>0</v>
      </c>
      <c r="T158" s="269">
        <v>0</v>
      </c>
      <c r="U158" s="270">
        <v>0</v>
      </c>
      <c r="V158" s="550">
        <f t="shared" si="40"/>
        <v>0</v>
      </c>
      <c r="W158" s="554">
        <f t="shared" si="43"/>
        <v>42</v>
      </c>
    </row>
    <row r="159" spans="1:23" ht="18" customHeight="1" x14ac:dyDescent="0.2">
      <c r="A159" s="558" t="s">
        <v>241</v>
      </c>
      <c r="B159" s="269">
        <v>20</v>
      </c>
      <c r="C159" s="270">
        <v>13</v>
      </c>
      <c r="D159" s="271">
        <f t="shared" si="34"/>
        <v>33</v>
      </c>
      <c r="E159" s="269">
        <f t="shared" si="41"/>
        <v>3</v>
      </c>
      <c r="F159" s="270">
        <f t="shared" si="42"/>
        <v>6</v>
      </c>
      <c r="G159" s="273">
        <f t="shared" si="35"/>
        <v>9</v>
      </c>
      <c r="H159" s="274">
        <v>3</v>
      </c>
      <c r="I159" s="272">
        <v>1</v>
      </c>
      <c r="J159" s="273">
        <f t="shared" si="36"/>
        <v>4</v>
      </c>
      <c r="K159" s="274">
        <v>0</v>
      </c>
      <c r="L159" s="272">
        <v>5</v>
      </c>
      <c r="M159" s="275">
        <f t="shared" si="37"/>
        <v>5</v>
      </c>
      <c r="N159" s="269">
        <v>2</v>
      </c>
      <c r="O159" s="270">
        <v>2</v>
      </c>
      <c r="P159" s="271">
        <f t="shared" si="38"/>
        <v>4</v>
      </c>
      <c r="Q159" s="269">
        <v>0</v>
      </c>
      <c r="R159" s="270">
        <v>1</v>
      </c>
      <c r="S159" s="271">
        <f t="shared" si="39"/>
        <v>1</v>
      </c>
      <c r="T159" s="269">
        <v>1</v>
      </c>
      <c r="U159" s="270">
        <v>0</v>
      </c>
      <c r="V159" s="550">
        <f t="shared" si="40"/>
        <v>1</v>
      </c>
      <c r="W159" s="554">
        <f t="shared" si="43"/>
        <v>48</v>
      </c>
    </row>
    <row r="160" spans="1:23" ht="18" customHeight="1" x14ac:dyDescent="0.2">
      <c r="A160" s="558" t="s">
        <v>242</v>
      </c>
      <c r="B160" s="269">
        <v>193</v>
      </c>
      <c r="C160" s="270">
        <v>152</v>
      </c>
      <c r="D160" s="271">
        <f t="shared" si="34"/>
        <v>345</v>
      </c>
      <c r="E160" s="269">
        <f t="shared" si="41"/>
        <v>74</v>
      </c>
      <c r="F160" s="270">
        <f t="shared" si="42"/>
        <v>38</v>
      </c>
      <c r="G160" s="273">
        <f t="shared" si="35"/>
        <v>112</v>
      </c>
      <c r="H160" s="274">
        <v>45</v>
      </c>
      <c r="I160" s="272">
        <v>23</v>
      </c>
      <c r="J160" s="273">
        <f t="shared" si="36"/>
        <v>68</v>
      </c>
      <c r="K160" s="274">
        <v>29</v>
      </c>
      <c r="L160" s="272">
        <v>15</v>
      </c>
      <c r="M160" s="275">
        <f t="shared" si="37"/>
        <v>44</v>
      </c>
      <c r="N160" s="269">
        <v>37</v>
      </c>
      <c r="O160" s="270">
        <v>26</v>
      </c>
      <c r="P160" s="271">
        <f t="shared" si="38"/>
        <v>63</v>
      </c>
      <c r="Q160" s="269">
        <v>4</v>
      </c>
      <c r="R160" s="270">
        <v>5</v>
      </c>
      <c r="S160" s="271">
        <f t="shared" si="39"/>
        <v>9</v>
      </c>
      <c r="T160" s="269">
        <v>1</v>
      </c>
      <c r="U160" s="270">
        <v>4</v>
      </c>
      <c r="V160" s="550">
        <f t="shared" si="40"/>
        <v>5</v>
      </c>
      <c r="W160" s="554">
        <f t="shared" si="43"/>
        <v>534</v>
      </c>
    </row>
    <row r="161" spans="1:23" ht="18" customHeight="1" x14ac:dyDescent="0.2">
      <c r="A161" s="558" t="s">
        <v>243</v>
      </c>
      <c r="B161" s="269">
        <v>908</v>
      </c>
      <c r="C161" s="270">
        <v>808</v>
      </c>
      <c r="D161" s="271">
        <f t="shared" si="34"/>
        <v>1716</v>
      </c>
      <c r="E161" s="269">
        <f t="shared" si="41"/>
        <v>569</v>
      </c>
      <c r="F161" s="270">
        <f t="shared" si="42"/>
        <v>405</v>
      </c>
      <c r="G161" s="273">
        <f t="shared" si="35"/>
        <v>974</v>
      </c>
      <c r="H161" s="274">
        <v>364</v>
      </c>
      <c r="I161" s="272">
        <v>276</v>
      </c>
      <c r="J161" s="273">
        <f t="shared" si="36"/>
        <v>640</v>
      </c>
      <c r="K161" s="274">
        <v>205</v>
      </c>
      <c r="L161" s="272">
        <v>129</v>
      </c>
      <c r="M161" s="275">
        <f t="shared" si="37"/>
        <v>334</v>
      </c>
      <c r="N161" s="269">
        <v>194</v>
      </c>
      <c r="O161" s="270">
        <v>206</v>
      </c>
      <c r="P161" s="271">
        <f t="shared" si="38"/>
        <v>400</v>
      </c>
      <c r="Q161" s="269">
        <v>48</v>
      </c>
      <c r="R161" s="270">
        <v>24</v>
      </c>
      <c r="S161" s="271">
        <f t="shared" si="39"/>
        <v>72</v>
      </c>
      <c r="T161" s="269">
        <v>28</v>
      </c>
      <c r="U161" s="270">
        <v>14</v>
      </c>
      <c r="V161" s="550">
        <f t="shared" si="40"/>
        <v>42</v>
      </c>
      <c r="W161" s="554">
        <f t="shared" si="43"/>
        <v>3204</v>
      </c>
    </row>
    <row r="162" spans="1:23" ht="18" customHeight="1" x14ac:dyDescent="0.2">
      <c r="A162" s="558" t="s">
        <v>244</v>
      </c>
      <c r="B162" s="269">
        <v>44</v>
      </c>
      <c r="C162" s="270">
        <v>41</v>
      </c>
      <c r="D162" s="271">
        <f t="shared" si="34"/>
        <v>85</v>
      </c>
      <c r="E162" s="269">
        <f t="shared" si="41"/>
        <v>24</v>
      </c>
      <c r="F162" s="270">
        <f t="shared" si="42"/>
        <v>15</v>
      </c>
      <c r="G162" s="273">
        <f t="shared" si="35"/>
        <v>39</v>
      </c>
      <c r="H162" s="274">
        <v>15</v>
      </c>
      <c r="I162" s="272">
        <v>13</v>
      </c>
      <c r="J162" s="273">
        <f t="shared" si="36"/>
        <v>28</v>
      </c>
      <c r="K162" s="274">
        <v>9</v>
      </c>
      <c r="L162" s="272">
        <v>2</v>
      </c>
      <c r="M162" s="275">
        <f t="shared" si="37"/>
        <v>11</v>
      </c>
      <c r="N162" s="269">
        <v>10</v>
      </c>
      <c r="O162" s="270">
        <v>7</v>
      </c>
      <c r="P162" s="271">
        <f t="shared" si="38"/>
        <v>17</v>
      </c>
      <c r="Q162" s="269">
        <v>1</v>
      </c>
      <c r="R162" s="270">
        <v>2</v>
      </c>
      <c r="S162" s="271">
        <f t="shared" si="39"/>
        <v>3</v>
      </c>
      <c r="T162" s="269">
        <v>1</v>
      </c>
      <c r="U162" s="270">
        <v>0</v>
      </c>
      <c r="V162" s="550">
        <f t="shared" si="40"/>
        <v>1</v>
      </c>
      <c r="W162" s="554">
        <f t="shared" si="43"/>
        <v>145</v>
      </c>
    </row>
    <row r="163" spans="1:23" ht="18" customHeight="1" x14ac:dyDescent="0.2">
      <c r="A163" s="558" t="s">
        <v>245</v>
      </c>
      <c r="B163" s="269">
        <v>10</v>
      </c>
      <c r="C163" s="270">
        <v>6</v>
      </c>
      <c r="D163" s="271">
        <f t="shared" si="34"/>
        <v>16</v>
      </c>
      <c r="E163" s="269">
        <f t="shared" si="41"/>
        <v>4</v>
      </c>
      <c r="F163" s="270">
        <f t="shared" si="42"/>
        <v>2</v>
      </c>
      <c r="G163" s="273">
        <f t="shared" si="35"/>
        <v>6</v>
      </c>
      <c r="H163" s="274">
        <v>2</v>
      </c>
      <c r="I163" s="272">
        <v>1</v>
      </c>
      <c r="J163" s="273">
        <f t="shared" si="36"/>
        <v>3</v>
      </c>
      <c r="K163" s="274">
        <v>2</v>
      </c>
      <c r="L163" s="272">
        <v>1</v>
      </c>
      <c r="M163" s="275">
        <f t="shared" si="37"/>
        <v>3</v>
      </c>
      <c r="N163" s="269">
        <v>0</v>
      </c>
      <c r="O163" s="270">
        <v>3</v>
      </c>
      <c r="P163" s="271">
        <f t="shared" si="38"/>
        <v>3</v>
      </c>
      <c r="Q163" s="269">
        <v>0</v>
      </c>
      <c r="R163" s="270">
        <v>0</v>
      </c>
      <c r="S163" s="271">
        <f t="shared" si="39"/>
        <v>0</v>
      </c>
      <c r="T163" s="269">
        <v>0</v>
      </c>
      <c r="U163" s="270">
        <v>0</v>
      </c>
      <c r="V163" s="550">
        <f t="shared" si="40"/>
        <v>0</v>
      </c>
      <c r="W163" s="554">
        <f t="shared" si="43"/>
        <v>25</v>
      </c>
    </row>
    <row r="164" spans="1:23" ht="18" customHeight="1" x14ac:dyDescent="0.2">
      <c r="A164" s="558" t="s">
        <v>367</v>
      </c>
      <c r="B164" s="269">
        <v>64</v>
      </c>
      <c r="C164" s="270">
        <v>56</v>
      </c>
      <c r="D164" s="271">
        <f t="shared" si="34"/>
        <v>120</v>
      </c>
      <c r="E164" s="269">
        <f t="shared" si="41"/>
        <v>25</v>
      </c>
      <c r="F164" s="270">
        <f t="shared" si="42"/>
        <v>28</v>
      </c>
      <c r="G164" s="273">
        <f t="shared" si="35"/>
        <v>53</v>
      </c>
      <c r="H164" s="274">
        <v>15</v>
      </c>
      <c r="I164" s="272">
        <v>21</v>
      </c>
      <c r="J164" s="273">
        <f t="shared" si="36"/>
        <v>36</v>
      </c>
      <c r="K164" s="274">
        <v>10</v>
      </c>
      <c r="L164" s="272">
        <v>7</v>
      </c>
      <c r="M164" s="275">
        <f t="shared" si="37"/>
        <v>17</v>
      </c>
      <c r="N164" s="269">
        <v>12</v>
      </c>
      <c r="O164" s="270">
        <v>16</v>
      </c>
      <c r="P164" s="271">
        <f t="shared" si="38"/>
        <v>28</v>
      </c>
      <c r="Q164" s="269">
        <v>1</v>
      </c>
      <c r="R164" s="270">
        <v>0</v>
      </c>
      <c r="S164" s="271">
        <f t="shared" si="39"/>
        <v>1</v>
      </c>
      <c r="T164" s="269">
        <v>0</v>
      </c>
      <c r="U164" s="270">
        <v>0</v>
      </c>
      <c r="V164" s="550">
        <f t="shared" si="40"/>
        <v>0</v>
      </c>
      <c r="W164" s="554">
        <f t="shared" si="43"/>
        <v>202</v>
      </c>
    </row>
    <row r="165" spans="1:23" ht="18" customHeight="1" x14ac:dyDescent="0.2">
      <c r="A165" s="558" t="s">
        <v>246</v>
      </c>
      <c r="B165" s="269">
        <v>38</v>
      </c>
      <c r="C165" s="270">
        <v>32</v>
      </c>
      <c r="D165" s="271">
        <f t="shared" si="34"/>
        <v>70</v>
      </c>
      <c r="E165" s="269">
        <f t="shared" si="41"/>
        <v>23</v>
      </c>
      <c r="F165" s="270">
        <f t="shared" si="42"/>
        <v>15</v>
      </c>
      <c r="G165" s="273">
        <f t="shared" si="35"/>
        <v>38</v>
      </c>
      <c r="H165" s="274">
        <v>10</v>
      </c>
      <c r="I165" s="272">
        <v>13</v>
      </c>
      <c r="J165" s="273">
        <f t="shared" si="36"/>
        <v>23</v>
      </c>
      <c r="K165" s="274">
        <v>13</v>
      </c>
      <c r="L165" s="272">
        <v>2</v>
      </c>
      <c r="M165" s="275">
        <f t="shared" si="37"/>
        <v>15</v>
      </c>
      <c r="N165" s="269">
        <v>4</v>
      </c>
      <c r="O165" s="270">
        <v>9</v>
      </c>
      <c r="P165" s="271">
        <f t="shared" si="38"/>
        <v>13</v>
      </c>
      <c r="Q165" s="269">
        <v>1</v>
      </c>
      <c r="R165" s="270">
        <v>1</v>
      </c>
      <c r="S165" s="271">
        <f t="shared" si="39"/>
        <v>2</v>
      </c>
      <c r="T165" s="269">
        <v>0</v>
      </c>
      <c r="U165" s="270">
        <v>1</v>
      </c>
      <c r="V165" s="550">
        <f t="shared" si="40"/>
        <v>1</v>
      </c>
      <c r="W165" s="554">
        <f t="shared" si="43"/>
        <v>124</v>
      </c>
    </row>
    <row r="166" spans="1:23" ht="18" customHeight="1" x14ac:dyDescent="0.2">
      <c r="A166" s="558" t="s">
        <v>247</v>
      </c>
      <c r="B166" s="269">
        <v>7</v>
      </c>
      <c r="C166" s="270">
        <v>6</v>
      </c>
      <c r="D166" s="271">
        <f t="shared" si="34"/>
        <v>13</v>
      </c>
      <c r="E166" s="269">
        <f t="shared" si="41"/>
        <v>1</v>
      </c>
      <c r="F166" s="270">
        <f t="shared" si="42"/>
        <v>3</v>
      </c>
      <c r="G166" s="273">
        <f t="shared" si="35"/>
        <v>4</v>
      </c>
      <c r="H166" s="274">
        <v>1</v>
      </c>
      <c r="I166" s="272">
        <v>1</v>
      </c>
      <c r="J166" s="273">
        <f t="shared" si="36"/>
        <v>2</v>
      </c>
      <c r="K166" s="274">
        <v>0</v>
      </c>
      <c r="L166" s="272">
        <v>2</v>
      </c>
      <c r="M166" s="275">
        <f t="shared" si="37"/>
        <v>2</v>
      </c>
      <c r="N166" s="269">
        <v>2</v>
      </c>
      <c r="O166" s="270">
        <v>2</v>
      </c>
      <c r="P166" s="271">
        <f t="shared" si="38"/>
        <v>4</v>
      </c>
      <c r="Q166" s="269">
        <v>0</v>
      </c>
      <c r="R166" s="270">
        <v>0</v>
      </c>
      <c r="S166" s="271">
        <f t="shared" si="39"/>
        <v>0</v>
      </c>
      <c r="T166" s="269">
        <v>0</v>
      </c>
      <c r="U166" s="270">
        <v>0</v>
      </c>
      <c r="V166" s="550">
        <f t="shared" si="40"/>
        <v>0</v>
      </c>
      <c r="W166" s="554">
        <f t="shared" si="43"/>
        <v>21</v>
      </c>
    </row>
    <row r="167" spans="1:23" ht="18" customHeight="1" x14ac:dyDescent="0.2">
      <c r="A167" s="558" t="s">
        <v>248</v>
      </c>
      <c r="B167" s="269">
        <v>142</v>
      </c>
      <c r="C167" s="270">
        <v>114</v>
      </c>
      <c r="D167" s="271">
        <f t="shared" si="34"/>
        <v>256</v>
      </c>
      <c r="E167" s="269">
        <f t="shared" si="41"/>
        <v>70</v>
      </c>
      <c r="F167" s="270">
        <f t="shared" si="42"/>
        <v>44</v>
      </c>
      <c r="G167" s="273">
        <f t="shared" si="35"/>
        <v>114</v>
      </c>
      <c r="H167" s="274">
        <v>43</v>
      </c>
      <c r="I167" s="272">
        <v>29</v>
      </c>
      <c r="J167" s="273">
        <f t="shared" si="36"/>
        <v>72</v>
      </c>
      <c r="K167" s="274">
        <v>27</v>
      </c>
      <c r="L167" s="272">
        <v>15</v>
      </c>
      <c r="M167" s="275">
        <f t="shared" si="37"/>
        <v>42</v>
      </c>
      <c r="N167" s="269">
        <v>27</v>
      </c>
      <c r="O167" s="270">
        <v>26</v>
      </c>
      <c r="P167" s="271">
        <f t="shared" si="38"/>
        <v>53</v>
      </c>
      <c r="Q167" s="269">
        <v>22</v>
      </c>
      <c r="R167" s="270">
        <v>7</v>
      </c>
      <c r="S167" s="271">
        <f t="shared" si="39"/>
        <v>29</v>
      </c>
      <c r="T167" s="269">
        <v>8</v>
      </c>
      <c r="U167" s="270">
        <v>8</v>
      </c>
      <c r="V167" s="550">
        <f t="shared" si="40"/>
        <v>16</v>
      </c>
      <c r="W167" s="554">
        <f t="shared" si="43"/>
        <v>468</v>
      </c>
    </row>
    <row r="168" spans="1:23" ht="18" customHeight="1" x14ac:dyDescent="0.2">
      <c r="A168" s="558" t="s">
        <v>379</v>
      </c>
      <c r="B168" s="269">
        <v>26</v>
      </c>
      <c r="C168" s="270">
        <v>14</v>
      </c>
      <c r="D168" s="271">
        <f t="shared" ref="D168:D188" si="44">SUM(B168:C168)</f>
        <v>40</v>
      </c>
      <c r="E168" s="269">
        <f t="shared" si="41"/>
        <v>14</v>
      </c>
      <c r="F168" s="270">
        <f t="shared" si="42"/>
        <v>11</v>
      </c>
      <c r="G168" s="273">
        <f t="shared" ref="G168:G188" si="45">SUM(E168:F168)</f>
        <v>25</v>
      </c>
      <c r="H168" s="274">
        <v>10</v>
      </c>
      <c r="I168" s="272">
        <v>8</v>
      </c>
      <c r="J168" s="273">
        <f t="shared" ref="J168:J188" si="46">SUM(H168:I168)</f>
        <v>18</v>
      </c>
      <c r="K168" s="274">
        <v>4</v>
      </c>
      <c r="L168" s="272">
        <v>3</v>
      </c>
      <c r="M168" s="275">
        <f t="shared" ref="M168:M188" si="47">SUM(K168:L168)</f>
        <v>7</v>
      </c>
      <c r="N168" s="269">
        <v>4</v>
      </c>
      <c r="O168" s="270">
        <v>2</v>
      </c>
      <c r="P168" s="271">
        <f t="shared" ref="P168:P188" si="48">SUM(N168:O168)</f>
        <v>6</v>
      </c>
      <c r="Q168" s="269">
        <v>0</v>
      </c>
      <c r="R168" s="270">
        <v>0</v>
      </c>
      <c r="S168" s="271">
        <f t="shared" ref="S168:S188" si="49">SUM(Q168:R168)</f>
        <v>0</v>
      </c>
      <c r="T168" s="269">
        <v>0</v>
      </c>
      <c r="U168" s="270">
        <v>0</v>
      </c>
      <c r="V168" s="550">
        <f t="shared" ref="V168:V188" si="50">SUM(T168:U168)</f>
        <v>0</v>
      </c>
      <c r="W168" s="554">
        <f t="shared" si="43"/>
        <v>71</v>
      </c>
    </row>
    <row r="169" spans="1:23" ht="18" customHeight="1" x14ac:dyDescent="0.2">
      <c r="A169" s="558" t="s">
        <v>249</v>
      </c>
      <c r="B169" s="269">
        <v>22</v>
      </c>
      <c r="C169" s="270">
        <v>16</v>
      </c>
      <c r="D169" s="271">
        <f t="shared" si="44"/>
        <v>38</v>
      </c>
      <c r="E169" s="269">
        <f t="shared" si="41"/>
        <v>12</v>
      </c>
      <c r="F169" s="270">
        <f t="shared" si="42"/>
        <v>5</v>
      </c>
      <c r="G169" s="273">
        <f t="shared" si="45"/>
        <v>17</v>
      </c>
      <c r="H169" s="274">
        <v>7</v>
      </c>
      <c r="I169" s="272">
        <v>4</v>
      </c>
      <c r="J169" s="273">
        <f t="shared" si="46"/>
        <v>11</v>
      </c>
      <c r="K169" s="274">
        <v>5</v>
      </c>
      <c r="L169" s="272">
        <v>1</v>
      </c>
      <c r="M169" s="275">
        <f t="shared" si="47"/>
        <v>6</v>
      </c>
      <c r="N169" s="269">
        <v>3</v>
      </c>
      <c r="O169" s="270">
        <v>1</v>
      </c>
      <c r="P169" s="271">
        <f t="shared" si="48"/>
        <v>4</v>
      </c>
      <c r="Q169" s="269">
        <v>0</v>
      </c>
      <c r="R169" s="270">
        <v>0</v>
      </c>
      <c r="S169" s="271">
        <f t="shared" si="49"/>
        <v>0</v>
      </c>
      <c r="T169" s="269">
        <v>0</v>
      </c>
      <c r="U169" s="270">
        <v>0</v>
      </c>
      <c r="V169" s="550">
        <f t="shared" si="50"/>
        <v>0</v>
      </c>
      <c r="W169" s="554">
        <f t="shared" si="43"/>
        <v>59</v>
      </c>
    </row>
    <row r="170" spans="1:23" ht="18" customHeight="1" x14ac:dyDescent="0.2">
      <c r="A170" s="558" t="s">
        <v>251</v>
      </c>
      <c r="B170" s="269">
        <v>76</v>
      </c>
      <c r="C170" s="270">
        <v>57</v>
      </c>
      <c r="D170" s="271">
        <f t="shared" si="44"/>
        <v>133</v>
      </c>
      <c r="E170" s="269">
        <f t="shared" si="41"/>
        <v>35</v>
      </c>
      <c r="F170" s="270">
        <f t="shared" si="42"/>
        <v>24</v>
      </c>
      <c r="G170" s="273">
        <f t="shared" si="45"/>
        <v>59</v>
      </c>
      <c r="H170" s="274">
        <v>17</v>
      </c>
      <c r="I170" s="272">
        <v>13</v>
      </c>
      <c r="J170" s="273">
        <f t="shared" si="46"/>
        <v>30</v>
      </c>
      <c r="K170" s="274">
        <v>18</v>
      </c>
      <c r="L170" s="272">
        <v>11</v>
      </c>
      <c r="M170" s="275">
        <f t="shared" si="47"/>
        <v>29</v>
      </c>
      <c r="N170" s="269">
        <v>8</v>
      </c>
      <c r="O170" s="270">
        <v>6</v>
      </c>
      <c r="P170" s="271">
        <f t="shared" si="48"/>
        <v>14</v>
      </c>
      <c r="Q170" s="269">
        <v>2</v>
      </c>
      <c r="R170" s="270">
        <v>2</v>
      </c>
      <c r="S170" s="271">
        <f t="shared" si="49"/>
        <v>4</v>
      </c>
      <c r="T170" s="269">
        <v>0</v>
      </c>
      <c r="U170" s="270">
        <v>0</v>
      </c>
      <c r="V170" s="550">
        <f t="shared" si="50"/>
        <v>0</v>
      </c>
      <c r="W170" s="554">
        <f t="shared" si="43"/>
        <v>210</v>
      </c>
    </row>
    <row r="171" spans="1:23" ht="18" customHeight="1" x14ac:dyDescent="0.2">
      <c r="A171" s="558" t="s">
        <v>250</v>
      </c>
      <c r="B171" s="269">
        <v>102</v>
      </c>
      <c r="C171" s="270">
        <v>105</v>
      </c>
      <c r="D171" s="271">
        <f t="shared" si="44"/>
        <v>207</v>
      </c>
      <c r="E171" s="269">
        <f t="shared" si="41"/>
        <v>65</v>
      </c>
      <c r="F171" s="270">
        <f t="shared" si="42"/>
        <v>44</v>
      </c>
      <c r="G171" s="273">
        <f t="shared" si="45"/>
        <v>109</v>
      </c>
      <c r="H171" s="274">
        <v>40</v>
      </c>
      <c r="I171" s="272">
        <v>20</v>
      </c>
      <c r="J171" s="273">
        <f t="shared" si="46"/>
        <v>60</v>
      </c>
      <c r="K171" s="274">
        <v>25</v>
      </c>
      <c r="L171" s="272">
        <v>24</v>
      </c>
      <c r="M171" s="275">
        <f t="shared" si="47"/>
        <v>49</v>
      </c>
      <c r="N171" s="269">
        <v>19</v>
      </c>
      <c r="O171" s="270">
        <v>28</v>
      </c>
      <c r="P171" s="271">
        <f t="shared" si="48"/>
        <v>47</v>
      </c>
      <c r="Q171" s="269">
        <v>8</v>
      </c>
      <c r="R171" s="270">
        <v>7</v>
      </c>
      <c r="S171" s="271">
        <f t="shared" si="49"/>
        <v>15</v>
      </c>
      <c r="T171" s="269">
        <v>0</v>
      </c>
      <c r="U171" s="270">
        <v>4</v>
      </c>
      <c r="V171" s="550">
        <f t="shared" si="50"/>
        <v>4</v>
      </c>
      <c r="W171" s="554">
        <f t="shared" si="43"/>
        <v>382</v>
      </c>
    </row>
    <row r="172" spans="1:23" ht="18" customHeight="1" x14ac:dyDescent="0.2">
      <c r="A172" s="558" t="s">
        <v>252</v>
      </c>
      <c r="B172" s="269">
        <v>120</v>
      </c>
      <c r="C172" s="270">
        <v>97</v>
      </c>
      <c r="D172" s="271">
        <f t="shared" si="44"/>
        <v>217</v>
      </c>
      <c r="E172" s="269">
        <f t="shared" si="41"/>
        <v>55</v>
      </c>
      <c r="F172" s="270">
        <f t="shared" si="42"/>
        <v>43</v>
      </c>
      <c r="G172" s="273">
        <f t="shared" si="45"/>
        <v>98</v>
      </c>
      <c r="H172" s="274">
        <v>34</v>
      </c>
      <c r="I172" s="272">
        <v>27</v>
      </c>
      <c r="J172" s="273">
        <f t="shared" si="46"/>
        <v>61</v>
      </c>
      <c r="K172" s="274">
        <v>21</v>
      </c>
      <c r="L172" s="272">
        <v>16</v>
      </c>
      <c r="M172" s="275">
        <f t="shared" si="47"/>
        <v>37</v>
      </c>
      <c r="N172" s="269">
        <v>13</v>
      </c>
      <c r="O172" s="270">
        <v>17</v>
      </c>
      <c r="P172" s="271">
        <f t="shared" si="48"/>
        <v>30</v>
      </c>
      <c r="Q172" s="269">
        <v>5</v>
      </c>
      <c r="R172" s="270">
        <v>1</v>
      </c>
      <c r="S172" s="271">
        <f t="shared" si="49"/>
        <v>6</v>
      </c>
      <c r="T172" s="269">
        <v>6</v>
      </c>
      <c r="U172" s="270">
        <v>4</v>
      </c>
      <c r="V172" s="550">
        <f t="shared" si="50"/>
        <v>10</v>
      </c>
      <c r="W172" s="554">
        <f t="shared" si="43"/>
        <v>361</v>
      </c>
    </row>
    <row r="173" spans="1:23" ht="18" customHeight="1" x14ac:dyDescent="0.2">
      <c r="A173" s="558" t="s">
        <v>253</v>
      </c>
      <c r="B173" s="269">
        <v>9</v>
      </c>
      <c r="C173" s="270">
        <v>16</v>
      </c>
      <c r="D173" s="271">
        <f t="shared" si="44"/>
        <v>25</v>
      </c>
      <c r="E173" s="269">
        <f t="shared" si="41"/>
        <v>6</v>
      </c>
      <c r="F173" s="270">
        <f t="shared" si="42"/>
        <v>5</v>
      </c>
      <c r="G173" s="273">
        <f t="shared" si="45"/>
        <v>11</v>
      </c>
      <c r="H173" s="274">
        <v>3</v>
      </c>
      <c r="I173" s="272">
        <v>4</v>
      </c>
      <c r="J173" s="273">
        <f t="shared" si="46"/>
        <v>7</v>
      </c>
      <c r="K173" s="274">
        <v>3</v>
      </c>
      <c r="L173" s="272">
        <v>1</v>
      </c>
      <c r="M173" s="275">
        <f t="shared" si="47"/>
        <v>4</v>
      </c>
      <c r="N173" s="269">
        <v>2</v>
      </c>
      <c r="O173" s="270">
        <v>5</v>
      </c>
      <c r="P173" s="271">
        <f t="shared" si="48"/>
        <v>7</v>
      </c>
      <c r="Q173" s="269">
        <v>0</v>
      </c>
      <c r="R173" s="270">
        <v>0</v>
      </c>
      <c r="S173" s="271">
        <f t="shared" si="49"/>
        <v>0</v>
      </c>
      <c r="T173" s="269">
        <v>0</v>
      </c>
      <c r="U173" s="270">
        <v>0</v>
      </c>
      <c r="V173" s="550">
        <f t="shared" si="50"/>
        <v>0</v>
      </c>
      <c r="W173" s="554">
        <f t="shared" si="43"/>
        <v>43</v>
      </c>
    </row>
    <row r="174" spans="1:23" ht="18" customHeight="1" x14ac:dyDescent="0.2">
      <c r="A174" s="558" t="s">
        <v>254</v>
      </c>
      <c r="B174" s="269">
        <v>32</v>
      </c>
      <c r="C174" s="270">
        <v>30</v>
      </c>
      <c r="D174" s="271">
        <f t="shared" si="44"/>
        <v>62</v>
      </c>
      <c r="E174" s="269">
        <f t="shared" si="41"/>
        <v>25</v>
      </c>
      <c r="F174" s="270">
        <f t="shared" si="42"/>
        <v>14</v>
      </c>
      <c r="G174" s="273">
        <f t="shared" si="45"/>
        <v>39</v>
      </c>
      <c r="H174" s="274">
        <v>7</v>
      </c>
      <c r="I174" s="272">
        <v>13</v>
      </c>
      <c r="J174" s="273">
        <f t="shared" si="46"/>
        <v>20</v>
      </c>
      <c r="K174" s="274">
        <v>18</v>
      </c>
      <c r="L174" s="272">
        <v>1</v>
      </c>
      <c r="M174" s="275">
        <f t="shared" si="47"/>
        <v>19</v>
      </c>
      <c r="N174" s="269">
        <v>5</v>
      </c>
      <c r="O174" s="270">
        <v>10</v>
      </c>
      <c r="P174" s="271">
        <f t="shared" si="48"/>
        <v>15</v>
      </c>
      <c r="Q174" s="269">
        <v>1</v>
      </c>
      <c r="R174" s="270">
        <v>1</v>
      </c>
      <c r="S174" s="271">
        <f t="shared" si="49"/>
        <v>2</v>
      </c>
      <c r="T174" s="269">
        <v>0</v>
      </c>
      <c r="U174" s="270">
        <v>0</v>
      </c>
      <c r="V174" s="550">
        <f t="shared" si="50"/>
        <v>0</v>
      </c>
      <c r="W174" s="554">
        <f t="shared" si="43"/>
        <v>118</v>
      </c>
    </row>
    <row r="175" spans="1:23" ht="18" customHeight="1" x14ac:dyDescent="0.2">
      <c r="A175" s="558" t="s">
        <v>255</v>
      </c>
      <c r="B175" s="269">
        <v>14</v>
      </c>
      <c r="C175" s="270">
        <v>14</v>
      </c>
      <c r="D175" s="271">
        <f t="shared" si="44"/>
        <v>28</v>
      </c>
      <c r="E175" s="269">
        <f t="shared" si="41"/>
        <v>11</v>
      </c>
      <c r="F175" s="270">
        <f t="shared" si="42"/>
        <v>6</v>
      </c>
      <c r="G175" s="273">
        <f t="shared" si="45"/>
        <v>17</v>
      </c>
      <c r="H175" s="274">
        <v>10</v>
      </c>
      <c r="I175" s="272">
        <v>4</v>
      </c>
      <c r="J175" s="273">
        <f t="shared" si="46"/>
        <v>14</v>
      </c>
      <c r="K175" s="274">
        <v>1</v>
      </c>
      <c r="L175" s="272">
        <v>2</v>
      </c>
      <c r="M175" s="275">
        <f t="shared" si="47"/>
        <v>3</v>
      </c>
      <c r="N175" s="269">
        <v>3</v>
      </c>
      <c r="O175" s="270">
        <v>8</v>
      </c>
      <c r="P175" s="271">
        <f t="shared" si="48"/>
        <v>11</v>
      </c>
      <c r="Q175" s="269">
        <v>0</v>
      </c>
      <c r="R175" s="270">
        <v>0</v>
      </c>
      <c r="S175" s="271">
        <f t="shared" si="49"/>
        <v>0</v>
      </c>
      <c r="T175" s="269">
        <v>0</v>
      </c>
      <c r="U175" s="270">
        <v>0</v>
      </c>
      <c r="V175" s="550">
        <f t="shared" si="50"/>
        <v>0</v>
      </c>
      <c r="W175" s="554">
        <f t="shared" si="43"/>
        <v>56</v>
      </c>
    </row>
    <row r="176" spans="1:23" ht="18" customHeight="1" x14ac:dyDescent="0.2">
      <c r="A176" s="558" t="s">
        <v>256</v>
      </c>
      <c r="B176" s="269">
        <v>213</v>
      </c>
      <c r="C176" s="270">
        <v>210</v>
      </c>
      <c r="D176" s="271">
        <f t="shared" si="44"/>
        <v>423</v>
      </c>
      <c r="E176" s="269">
        <f t="shared" si="41"/>
        <v>81</v>
      </c>
      <c r="F176" s="270">
        <f t="shared" si="42"/>
        <v>74</v>
      </c>
      <c r="G176" s="273">
        <f t="shared" si="45"/>
        <v>155</v>
      </c>
      <c r="H176" s="274">
        <v>48</v>
      </c>
      <c r="I176" s="272">
        <v>49</v>
      </c>
      <c r="J176" s="273">
        <f t="shared" si="46"/>
        <v>97</v>
      </c>
      <c r="K176" s="274">
        <v>33</v>
      </c>
      <c r="L176" s="272">
        <v>25</v>
      </c>
      <c r="M176" s="275">
        <f t="shared" si="47"/>
        <v>58</v>
      </c>
      <c r="N176" s="269">
        <v>38</v>
      </c>
      <c r="O176" s="270">
        <v>41</v>
      </c>
      <c r="P176" s="271">
        <f t="shared" si="48"/>
        <v>79</v>
      </c>
      <c r="Q176" s="269">
        <v>10</v>
      </c>
      <c r="R176" s="270">
        <v>5</v>
      </c>
      <c r="S176" s="271">
        <f t="shared" si="49"/>
        <v>15</v>
      </c>
      <c r="T176" s="269">
        <v>2</v>
      </c>
      <c r="U176" s="270">
        <v>1</v>
      </c>
      <c r="V176" s="550">
        <f t="shared" si="50"/>
        <v>3</v>
      </c>
      <c r="W176" s="554">
        <f t="shared" si="43"/>
        <v>675</v>
      </c>
    </row>
    <row r="177" spans="1:23" ht="18" customHeight="1" x14ac:dyDescent="0.2">
      <c r="A177" s="558" t="s">
        <v>258</v>
      </c>
      <c r="B177" s="269">
        <v>143</v>
      </c>
      <c r="C177" s="270">
        <v>148</v>
      </c>
      <c r="D177" s="271">
        <f t="shared" si="44"/>
        <v>291</v>
      </c>
      <c r="E177" s="269">
        <f t="shared" si="41"/>
        <v>60</v>
      </c>
      <c r="F177" s="270">
        <f t="shared" si="42"/>
        <v>66</v>
      </c>
      <c r="G177" s="273">
        <f t="shared" si="45"/>
        <v>126</v>
      </c>
      <c r="H177" s="274">
        <v>37</v>
      </c>
      <c r="I177" s="272">
        <v>42</v>
      </c>
      <c r="J177" s="273">
        <f t="shared" si="46"/>
        <v>79</v>
      </c>
      <c r="K177" s="274">
        <v>23</v>
      </c>
      <c r="L177" s="272">
        <v>24</v>
      </c>
      <c r="M177" s="275">
        <f t="shared" si="47"/>
        <v>47</v>
      </c>
      <c r="N177" s="269">
        <v>31</v>
      </c>
      <c r="O177" s="270">
        <v>36</v>
      </c>
      <c r="P177" s="271">
        <f t="shared" si="48"/>
        <v>67</v>
      </c>
      <c r="Q177" s="269">
        <v>3</v>
      </c>
      <c r="R177" s="270">
        <v>6</v>
      </c>
      <c r="S177" s="271">
        <f t="shared" si="49"/>
        <v>9</v>
      </c>
      <c r="T177" s="269">
        <v>2</v>
      </c>
      <c r="U177" s="270">
        <v>1</v>
      </c>
      <c r="V177" s="550">
        <f t="shared" si="50"/>
        <v>3</v>
      </c>
      <c r="W177" s="554">
        <f t="shared" si="43"/>
        <v>496</v>
      </c>
    </row>
    <row r="178" spans="1:23" ht="18" customHeight="1" x14ac:dyDescent="0.2">
      <c r="A178" s="558" t="s">
        <v>257</v>
      </c>
      <c r="B178" s="269">
        <v>32</v>
      </c>
      <c r="C178" s="270">
        <v>16</v>
      </c>
      <c r="D178" s="271">
        <f t="shared" si="44"/>
        <v>48</v>
      </c>
      <c r="E178" s="269">
        <f t="shared" si="41"/>
        <v>16</v>
      </c>
      <c r="F178" s="270">
        <f t="shared" si="42"/>
        <v>18</v>
      </c>
      <c r="G178" s="273">
        <f t="shared" si="45"/>
        <v>34</v>
      </c>
      <c r="H178" s="274">
        <v>13</v>
      </c>
      <c r="I178" s="272">
        <v>14</v>
      </c>
      <c r="J178" s="273">
        <f t="shared" si="46"/>
        <v>27</v>
      </c>
      <c r="K178" s="274">
        <v>3</v>
      </c>
      <c r="L178" s="272">
        <v>4</v>
      </c>
      <c r="M178" s="275">
        <f t="shared" si="47"/>
        <v>7</v>
      </c>
      <c r="N178" s="269">
        <v>2</v>
      </c>
      <c r="O178" s="270">
        <v>5</v>
      </c>
      <c r="P178" s="271">
        <f t="shared" si="48"/>
        <v>7</v>
      </c>
      <c r="Q178" s="269">
        <v>0</v>
      </c>
      <c r="R178" s="270">
        <v>1</v>
      </c>
      <c r="S178" s="271">
        <f t="shared" si="49"/>
        <v>1</v>
      </c>
      <c r="T178" s="269">
        <v>1</v>
      </c>
      <c r="U178" s="270">
        <v>0</v>
      </c>
      <c r="V178" s="550">
        <f t="shared" si="50"/>
        <v>1</v>
      </c>
      <c r="W178" s="554">
        <f t="shared" si="43"/>
        <v>91</v>
      </c>
    </row>
    <row r="179" spans="1:23" ht="18" customHeight="1" x14ac:dyDescent="0.2">
      <c r="A179" s="558" t="s">
        <v>259</v>
      </c>
      <c r="B179" s="269">
        <v>33</v>
      </c>
      <c r="C179" s="270">
        <v>21</v>
      </c>
      <c r="D179" s="271">
        <f t="shared" si="44"/>
        <v>54</v>
      </c>
      <c r="E179" s="269">
        <f t="shared" si="41"/>
        <v>8</v>
      </c>
      <c r="F179" s="270">
        <f t="shared" si="42"/>
        <v>6</v>
      </c>
      <c r="G179" s="273">
        <f t="shared" si="45"/>
        <v>14</v>
      </c>
      <c r="H179" s="274">
        <v>5</v>
      </c>
      <c r="I179" s="272">
        <v>4</v>
      </c>
      <c r="J179" s="273">
        <f t="shared" si="46"/>
        <v>9</v>
      </c>
      <c r="K179" s="274">
        <v>3</v>
      </c>
      <c r="L179" s="272">
        <v>2</v>
      </c>
      <c r="M179" s="275">
        <f t="shared" si="47"/>
        <v>5</v>
      </c>
      <c r="N179" s="269">
        <v>6</v>
      </c>
      <c r="O179" s="270">
        <v>1</v>
      </c>
      <c r="P179" s="271">
        <f t="shared" si="48"/>
        <v>7</v>
      </c>
      <c r="Q179" s="269">
        <v>2</v>
      </c>
      <c r="R179" s="270">
        <v>0</v>
      </c>
      <c r="S179" s="271">
        <f t="shared" si="49"/>
        <v>2</v>
      </c>
      <c r="T179" s="269">
        <v>2</v>
      </c>
      <c r="U179" s="270">
        <v>0</v>
      </c>
      <c r="V179" s="550">
        <f t="shared" si="50"/>
        <v>2</v>
      </c>
      <c r="W179" s="554">
        <f t="shared" si="43"/>
        <v>79</v>
      </c>
    </row>
    <row r="180" spans="1:23" ht="18" customHeight="1" x14ac:dyDescent="0.2">
      <c r="A180" s="558" t="s">
        <v>260</v>
      </c>
      <c r="B180" s="269">
        <v>139</v>
      </c>
      <c r="C180" s="270">
        <v>131</v>
      </c>
      <c r="D180" s="271">
        <f t="shared" si="44"/>
        <v>270</v>
      </c>
      <c r="E180" s="269">
        <f t="shared" si="41"/>
        <v>50</v>
      </c>
      <c r="F180" s="270">
        <f t="shared" si="42"/>
        <v>48</v>
      </c>
      <c r="G180" s="273">
        <f t="shared" si="45"/>
        <v>98</v>
      </c>
      <c r="H180" s="274">
        <v>30</v>
      </c>
      <c r="I180" s="272">
        <v>27</v>
      </c>
      <c r="J180" s="273">
        <f t="shared" si="46"/>
        <v>57</v>
      </c>
      <c r="K180" s="274">
        <v>20</v>
      </c>
      <c r="L180" s="272">
        <v>21</v>
      </c>
      <c r="M180" s="275">
        <f t="shared" si="47"/>
        <v>41</v>
      </c>
      <c r="N180" s="269">
        <v>27</v>
      </c>
      <c r="O180" s="270">
        <v>28</v>
      </c>
      <c r="P180" s="271">
        <f t="shared" si="48"/>
        <v>55</v>
      </c>
      <c r="Q180" s="269">
        <v>1</v>
      </c>
      <c r="R180" s="270">
        <v>1</v>
      </c>
      <c r="S180" s="271">
        <f t="shared" si="49"/>
        <v>2</v>
      </c>
      <c r="T180" s="269">
        <v>5</v>
      </c>
      <c r="U180" s="270">
        <v>1</v>
      </c>
      <c r="V180" s="550">
        <f t="shared" si="50"/>
        <v>6</v>
      </c>
      <c r="W180" s="554">
        <f t="shared" si="43"/>
        <v>431</v>
      </c>
    </row>
    <row r="181" spans="1:23" ht="18" customHeight="1" x14ac:dyDescent="0.2">
      <c r="A181" s="558" t="s">
        <v>261</v>
      </c>
      <c r="B181" s="269">
        <v>417</v>
      </c>
      <c r="C181" s="270">
        <v>457</v>
      </c>
      <c r="D181" s="271">
        <f t="shared" si="44"/>
        <v>874</v>
      </c>
      <c r="E181" s="269">
        <f t="shared" si="41"/>
        <v>125</v>
      </c>
      <c r="F181" s="270">
        <f t="shared" si="42"/>
        <v>81</v>
      </c>
      <c r="G181" s="273">
        <f t="shared" si="45"/>
        <v>206</v>
      </c>
      <c r="H181" s="274">
        <v>79</v>
      </c>
      <c r="I181" s="272">
        <v>49</v>
      </c>
      <c r="J181" s="273">
        <f t="shared" si="46"/>
        <v>128</v>
      </c>
      <c r="K181" s="274">
        <v>46</v>
      </c>
      <c r="L181" s="272">
        <v>32</v>
      </c>
      <c r="M181" s="275">
        <f t="shared" si="47"/>
        <v>78</v>
      </c>
      <c r="N181" s="269">
        <v>82</v>
      </c>
      <c r="O181" s="270">
        <v>87</v>
      </c>
      <c r="P181" s="271">
        <f t="shared" si="48"/>
        <v>169</v>
      </c>
      <c r="Q181" s="269">
        <v>13</v>
      </c>
      <c r="R181" s="270">
        <v>12</v>
      </c>
      <c r="S181" s="271">
        <f t="shared" si="49"/>
        <v>25</v>
      </c>
      <c r="T181" s="269">
        <v>5</v>
      </c>
      <c r="U181" s="270">
        <v>2</v>
      </c>
      <c r="V181" s="550">
        <f t="shared" si="50"/>
        <v>7</v>
      </c>
      <c r="W181" s="554">
        <f t="shared" si="43"/>
        <v>1281</v>
      </c>
    </row>
    <row r="182" spans="1:23" ht="18" customHeight="1" x14ac:dyDescent="0.2">
      <c r="A182" s="558" t="s">
        <v>368</v>
      </c>
      <c r="B182" s="269">
        <v>4</v>
      </c>
      <c r="C182" s="270">
        <v>3</v>
      </c>
      <c r="D182" s="271">
        <f t="shared" si="44"/>
        <v>7</v>
      </c>
      <c r="E182" s="269">
        <f t="shared" si="41"/>
        <v>2</v>
      </c>
      <c r="F182" s="270">
        <f t="shared" si="42"/>
        <v>1</v>
      </c>
      <c r="G182" s="273">
        <f t="shared" si="45"/>
        <v>3</v>
      </c>
      <c r="H182" s="274">
        <v>1</v>
      </c>
      <c r="I182" s="272">
        <v>1</v>
      </c>
      <c r="J182" s="273">
        <f t="shared" si="46"/>
        <v>2</v>
      </c>
      <c r="K182" s="274">
        <v>1</v>
      </c>
      <c r="L182" s="272">
        <v>0</v>
      </c>
      <c r="M182" s="275">
        <f t="shared" si="47"/>
        <v>1</v>
      </c>
      <c r="N182" s="269">
        <v>1</v>
      </c>
      <c r="O182" s="270">
        <v>2</v>
      </c>
      <c r="P182" s="271">
        <f t="shared" si="48"/>
        <v>3</v>
      </c>
      <c r="Q182" s="269">
        <v>0</v>
      </c>
      <c r="R182" s="270">
        <v>0</v>
      </c>
      <c r="S182" s="271">
        <f t="shared" si="49"/>
        <v>0</v>
      </c>
      <c r="T182" s="269">
        <v>0</v>
      </c>
      <c r="U182" s="270">
        <v>0</v>
      </c>
      <c r="V182" s="550">
        <f t="shared" si="50"/>
        <v>0</v>
      </c>
      <c r="W182" s="554">
        <f t="shared" si="43"/>
        <v>13</v>
      </c>
    </row>
    <row r="183" spans="1:23" ht="18" customHeight="1" x14ac:dyDescent="0.2">
      <c r="A183" s="558" t="s">
        <v>262</v>
      </c>
      <c r="B183" s="269">
        <v>37</v>
      </c>
      <c r="C183" s="270">
        <v>15</v>
      </c>
      <c r="D183" s="271">
        <f t="shared" si="44"/>
        <v>52</v>
      </c>
      <c r="E183" s="269">
        <f t="shared" si="41"/>
        <v>16</v>
      </c>
      <c r="F183" s="270">
        <f t="shared" si="42"/>
        <v>12</v>
      </c>
      <c r="G183" s="273">
        <f t="shared" si="45"/>
        <v>28</v>
      </c>
      <c r="H183" s="274">
        <v>10</v>
      </c>
      <c r="I183" s="272">
        <v>6</v>
      </c>
      <c r="J183" s="273">
        <f t="shared" si="46"/>
        <v>16</v>
      </c>
      <c r="K183" s="274">
        <v>6</v>
      </c>
      <c r="L183" s="272">
        <v>6</v>
      </c>
      <c r="M183" s="275">
        <f t="shared" si="47"/>
        <v>12</v>
      </c>
      <c r="N183" s="269">
        <v>5</v>
      </c>
      <c r="O183" s="270">
        <v>8</v>
      </c>
      <c r="P183" s="271">
        <f t="shared" si="48"/>
        <v>13</v>
      </c>
      <c r="Q183" s="269">
        <v>2</v>
      </c>
      <c r="R183" s="270">
        <v>1</v>
      </c>
      <c r="S183" s="271">
        <f t="shared" si="49"/>
        <v>3</v>
      </c>
      <c r="T183" s="269">
        <v>0</v>
      </c>
      <c r="U183" s="270">
        <v>0</v>
      </c>
      <c r="V183" s="550">
        <f t="shared" si="50"/>
        <v>0</v>
      </c>
      <c r="W183" s="554">
        <f t="shared" si="43"/>
        <v>96</v>
      </c>
    </row>
    <row r="184" spans="1:23" ht="18" customHeight="1" x14ac:dyDescent="0.2">
      <c r="A184" s="558" t="s">
        <v>369</v>
      </c>
      <c r="B184" s="269">
        <v>19</v>
      </c>
      <c r="C184" s="270">
        <v>17</v>
      </c>
      <c r="D184" s="271">
        <f t="shared" si="44"/>
        <v>36</v>
      </c>
      <c r="E184" s="269">
        <f t="shared" si="41"/>
        <v>12</v>
      </c>
      <c r="F184" s="270">
        <f t="shared" si="42"/>
        <v>5</v>
      </c>
      <c r="G184" s="273">
        <f t="shared" si="45"/>
        <v>17</v>
      </c>
      <c r="H184" s="274">
        <v>6</v>
      </c>
      <c r="I184" s="272">
        <v>4</v>
      </c>
      <c r="J184" s="273">
        <f t="shared" si="46"/>
        <v>10</v>
      </c>
      <c r="K184" s="274">
        <v>6</v>
      </c>
      <c r="L184" s="272">
        <v>1</v>
      </c>
      <c r="M184" s="275">
        <f t="shared" si="47"/>
        <v>7</v>
      </c>
      <c r="N184" s="269">
        <v>1</v>
      </c>
      <c r="O184" s="270">
        <v>7</v>
      </c>
      <c r="P184" s="271">
        <f t="shared" si="48"/>
        <v>8</v>
      </c>
      <c r="Q184" s="269">
        <v>0</v>
      </c>
      <c r="R184" s="270">
        <v>0</v>
      </c>
      <c r="S184" s="271">
        <f t="shared" si="49"/>
        <v>0</v>
      </c>
      <c r="T184" s="269">
        <v>1</v>
      </c>
      <c r="U184" s="270">
        <v>0</v>
      </c>
      <c r="V184" s="550">
        <f t="shared" si="50"/>
        <v>1</v>
      </c>
      <c r="W184" s="554">
        <f t="shared" si="43"/>
        <v>62</v>
      </c>
    </row>
    <row r="185" spans="1:23" ht="16.5" customHeight="1" x14ac:dyDescent="0.2">
      <c r="A185" s="558" t="s">
        <v>210</v>
      </c>
      <c r="B185" s="269">
        <v>6</v>
      </c>
      <c r="C185" s="270">
        <v>9</v>
      </c>
      <c r="D185" s="271">
        <f t="shared" si="44"/>
        <v>15</v>
      </c>
      <c r="E185" s="269">
        <f t="shared" si="41"/>
        <v>2</v>
      </c>
      <c r="F185" s="270">
        <f t="shared" si="42"/>
        <v>2</v>
      </c>
      <c r="G185" s="273">
        <f t="shared" si="45"/>
        <v>4</v>
      </c>
      <c r="H185" s="274">
        <v>2</v>
      </c>
      <c r="I185" s="272">
        <v>2</v>
      </c>
      <c r="J185" s="273">
        <f t="shared" si="46"/>
        <v>4</v>
      </c>
      <c r="K185" s="274">
        <v>0</v>
      </c>
      <c r="L185" s="272">
        <v>0</v>
      </c>
      <c r="M185" s="275">
        <f t="shared" si="47"/>
        <v>0</v>
      </c>
      <c r="N185" s="269">
        <v>1</v>
      </c>
      <c r="O185" s="270">
        <v>1</v>
      </c>
      <c r="P185" s="271">
        <f t="shared" si="48"/>
        <v>2</v>
      </c>
      <c r="Q185" s="269">
        <v>0</v>
      </c>
      <c r="R185" s="270">
        <v>0</v>
      </c>
      <c r="S185" s="271">
        <f t="shared" si="49"/>
        <v>0</v>
      </c>
      <c r="T185" s="269">
        <v>0</v>
      </c>
      <c r="U185" s="270">
        <v>0</v>
      </c>
      <c r="V185" s="550">
        <f t="shared" si="50"/>
        <v>0</v>
      </c>
      <c r="W185" s="554">
        <f t="shared" si="43"/>
        <v>21</v>
      </c>
    </row>
    <row r="186" spans="1:23" ht="16.5" customHeight="1" x14ac:dyDescent="0.2">
      <c r="A186" s="558" t="s">
        <v>370</v>
      </c>
      <c r="B186" s="541">
        <v>509</v>
      </c>
      <c r="C186" s="542">
        <v>501</v>
      </c>
      <c r="D186" s="543">
        <f t="shared" si="44"/>
        <v>1010</v>
      </c>
      <c r="E186" s="541">
        <f t="shared" si="41"/>
        <v>249</v>
      </c>
      <c r="F186" s="542">
        <f t="shared" si="42"/>
        <v>287</v>
      </c>
      <c r="G186" s="545">
        <f t="shared" si="45"/>
        <v>536</v>
      </c>
      <c r="H186" s="546">
        <v>186</v>
      </c>
      <c r="I186" s="544">
        <v>224</v>
      </c>
      <c r="J186" s="545">
        <f t="shared" si="46"/>
        <v>410</v>
      </c>
      <c r="K186" s="546">
        <v>63</v>
      </c>
      <c r="L186" s="544">
        <v>63</v>
      </c>
      <c r="M186" s="547">
        <f t="shared" si="47"/>
        <v>126</v>
      </c>
      <c r="N186" s="541">
        <v>116</v>
      </c>
      <c r="O186" s="542">
        <v>130</v>
      </c>
      <c r="P186" s="543">
        <f t="shared" si="48"/>
        <v>246</v>
      </c>
      <c r="Q186" s="541">
        <v>6</v>
      </c>
      <c r="R186" s="542">
        <v>4</v>
      </c>
      <c r="S186" s="543">
        <f t="shared" si="49"/>
        <v>10</v>
      </c>
      <c r="T186" s="541">
        <v>5</v>
      </c>
      <c r="U186" s="542">
        <v>3</v>
      </c>
      <c r="V186" s="551">
        <f t="shared" si="50"/>
        <v>8</v>
      </c>
      <c r="W186" s="555">
        <f t="shared" si="43"/>
        <v>1810</v>
      </c>
    </row>
    <row r="187" spans="1:23" ht="23.25" customHeight="1" thickBot="1" x14ac:dyDescent="0.25">
      <c r="A187" s="559" t="s">
        <v>371</v>
      </c>
      <c r="B187" s="276">
        <v>2</v>
      </c>
      <c r="C187" s="277">
        <v>1</v>
      </c>
      <c r="D187" s="278">
        <f t="shared" si="44"/>
        <v>3</v>
      </c>
      <c r="E187" s="276">
        <f t="shared" si="41"/>
        <v>1</v>
      </c>
      <c r="F187" s="277">
        <f t="shared" si="42"/>
        <v>1</v>
      </c>
      <c r="G187" s="280">
        <f t="shared" si="45"/>
        <v>2</v>
      </c>
      <c r="H187" s="281">
        <v>0</v>
      </c>
      <c r="I187" s="279">
        <v>1</v>
      </c>
      <c r="J187" s="280">
        <f t="shared" si="46"/>
        <v>1</v>
      </c>
      <c r="K187" s="281">
        <v>1</v>
      </c>
      <c r="L187" s="279">
        <v>0</v>
      </c>
      <c r="M187" s="282">
        <f t="shared" si="47"/>
        <v>1</v>
      </c>
      <c r="N187" s="276">
        <v>1</v>
      </c>
      <c r="O187" s="277">
        <v>0</v>
      </c>
      <c r="P187" s="278">
        <f t="shared" si="48"/>
        <v>1</v>
      </c>
      <c r="Q187" s="276">
        <v>0</v>
      </c>
      <c r="R187" s="277">
        <v>0</v>
      </c>
      <c r="S187" s="278">
        <f t="shared" si="49"/>
        <v>0</v>
      </c>
      <c r="T187" s="276">
        <v>0</v>
      </c>
      <c r="U187" s="277">
        <v>0</v>
      </c>
      <c r="V187" s="552">
        <f t="shared" si="50"/>
        <v>0</v>
      </c>
      <c r="W187" s="556">
        <f t="shared" si="43"/>
        <v>6</v>
      </c>
    </row>
    <row r="188" spans="1:23" ht="23.25" customHeight="1" thickBot="1" x14ac:dyDescent="0.25">
      <c r="A188" s="63"/>
      <c r="B188" s="225">
        <f>SUM(B8:B187)</f>
        <v>103356</v>
      </c>
      <c r="C188" s="283">
        <f>SUM(C8:C187)</f>
        <v>106757</v>
      </c>
      <c r="D188" s="225">
        <f t="shared" si="44"/>
        <v>210113</v>
      </c>
      <c r="E188" s="225">
        <f>SUM(E8:E187)</f>
        <v>48296</v>
      </c>
      <c r="F188" s="283">
        <f>SUM(F8:F187)</f>
        <v>41436</v>
      </c>
      <c r="G188" s="229">
        <f t="shared" si="45"/>
        <v>89732</v>
      </c>
      <c r="H188" s="229">
        <f>SUM(H8:H187)</f>
        <v>29784</v>
      </c>
      <c r="I188" s="229">
        <f>SUM(I8:I187)</f>
        <v>28083</v>
      </c>
      <c r="J188" s="229">
        <f t="shared" si="46"/>
        <v>57867</v>
      </c>
      <c r="K188" s="229">
        <f>SUM(K8:K187)</f>
        <v>18512</v>
      </c>
      <c r="L188" s="229">
        <f>SUM(L8:L187)</f>
        <v>13353</v>
      </c>
      <c r="M188" s="230">
        <f t="shared" si="47"/>
        <v>31865</v>
      </c>
      <c r="N188" s="225">
        <f>SUM(N8:N187)</f>
        <v>24505</v>
      </c>
      <c r="O188" s="283">
        <f>SUM(O8:O187)</f>
        <v>28323</v>
      </c>
      <c r="P188" s="225">
        <f t="shared" si="48"/>
        <v>52828</v>
      </c>
      <c r="Q188" s="225">
        <f>SUM(Q8:Q187)</f>
        <v>3772</v>
      </c>
      <c r="R188" s="283">
        <f>SUM(R8:R187)</f>
        <v>2938</v>
      </c>
      <c r="S188" s="225">
        <f t="shared" si="49"/>
        <v>6710</v>
      </c>
      <c r="T188" s="225">
        <f>SUM(T8:T187)</f>
        <v>2863</v>
      </c>
      <c r="U188" s="283">
        <f>SUM(U8:U187)</f>
        <v>1708</v>
      </c>
      <c r="V188" s="283">
        <f t="shared" si="50"/>
        <v>4571</v>
      </c>
      <c r="W188" s="225">
        <f t="shared" si="43"/>
        <v>363954</v>
      </c>
    </row>
    <row r="189" spans="1:23" s="287" customFormat="1" ht="23.25" customHeight="1" x14ac:dyDescent="0.2">
      <c r="A189" s="63"/>
      <c r="K189" s="288"/>
    </row>
    <row r="190" spans="1:23" s="287" customFormat="1" x14ac:dyDescent="0.2">
      <c r="A190" s="300" t="s">
        <v>305</v>
      </c>
      <c r="B190" s="94" t="s">
        <v>306</v>
      </c>
      <c r="C190" s="299"/>
      <c r="D190" s="299"/>
      <c r="E190" s="299"/>
      <c r="F190" s="299"/>
      <c r="G190" s="299"/>
      <c r="H190" s="299"/>
      <c r="I190" s="299"/>
      <c r="J190" s="299"/>
      <c r="K190" s="299"/>
      <c r="L190" s="299"/>
      <c r="M190" s="299"/>
      <c r="N190" s="299"/>
      <c r="O190" s="299"/>
      <c r="P190" s="299"/>
    </row>
    <row r="191" spans="1:23" s="287" customFormat="1" x14ac:dyDescent="0.2">
      <c r="A191" s="300"/>
      <c r="B191" s="94"/>
      <c r="C191" s="299"/>
      <c r="D191" s="299"/>
      <c r="E191" s="299"/>
      <c r="F191" s="299"/>
      <c r="G191" s="299"/>
      <c r="H191" s="299"/>
      <c r="I191" s="299"/>
      <c r="J191" s="299"/>
      <c r="K191" s="299"/>
      <c r="L191" s="299"/>
      <c r="M191" s="299"/>
      <c r="N191" s="299"/>
      <c r="O191" s="299"/>
      <c r="P191" s="299"/>
    </row>
    <row r="192" spans="1:23" ht="12.75" x14ac:dyDescent="0.2">
      <c r="B192" s="635" t="s">
        <v>341</v>
      </c>
      <c r="C192" s="635"/>
      <c r="D192" s="635"/>
      <c r="E192" s="635"/>
      <c r="F192" s="635"/>
      <c r="G192" s="635"/>
      <c r="H192" s="635"/>
      <c r="I192" s="635"/>
      <c r="J192" s="635"/>
      <c r="K192" s="635"/>
      <c r="L192" s="635"/>
      <c r="M192" s="635"/>
      <c r="N192" s="635"/>
      <c r="O192" s="635"/>
      <c r="P192" s="635"/>
      <c r="Q192" s="635"/>
      <c r="R192" s="635"/>
      <c r="S192" s="635"/>
      <c r="T192" s="635"/>
      <c r="U192" s="635"/>
      <c r="V192" s="635"/>
      <c r="W192" s="635"/>
    </row>
    <row r="193" spans="2:23" ht="12.75" x14ac:dyDescent="0.2">
      <c r="B193" s="580" t="s">
        <v>383</v>
      </c>
      <c r="C193" s="580"/>
      <c r="D193" s="580"/>
      <c r="E193" s="580"/>
      <c r="F193" s="580"/>
      <c r="G193" s="580"/>
      <c r="H193" s="580"/>
      <c r="I193" s="580"/>
      <c r="J193" s="580"/>
      <c r="K193" s="580"/>
      <c r="L193" s="580"/>
      <c r="M193" s="580"/>
      <c r="N193" s="580"/>
      <c r="O193" s="580"/>
      <c r="P193" s="580"/>
      <c r="Q193" s="580"/>
      <c r="R193" s="580"/>
      <c r="S193" s="580"/>
      <c r="T193" s="580"/>
      <c r="U193" s="580"/>
      <c r="V193" s="580"/>
      <c r="W193" s="580"/>
    </row>
    <row r="194" spans="2:23" x14ac:dyDescent="0.2">
      <c r="K194" s="64"/>
    </row>
  </sheetData>
  <mergeCells count="12">
    <mergeCell ref="B193:W193"/>
    <mergeCell ref="N6:P6"/>
    <mergeCell ref="Q6:S6"/>
    <mergeCell ref="T6:V6"/>
    <mergeCell ref="W6:W7"/>
    <mergeCell ref="B192:W192"/>
    <mergeCell ref="B2:V2"/>
    <mergeCell ref="B4:V4"/>
    <mergeCell ref="B6:D6"/>
    <mergeCell ref="E6:G6"/>
    <mergeCell ref="H6:J6"/>
    <mergeCell ref="K6:M6"/>
  </mergeCells>
  <hyperlinks>
    <hyperlink ref="U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firstPageNumber="26" fitToHeight="0" orientation="landscape" useFirstPageNumber="1" r:id="rId1"/>
  <headerFooter differentFirst="1">
    <oddFooter>Página &amp;P</oddFooter>
    <firstHeader>&amp;C&amp;G</firstHeader>
    <firstFooter>Página &amp;P</firstFooter>
  </headerFooter>
  <rowBreaks count="6" manualBreakCount="6">
    <brk id="23" max="10" man="1"/>
    <brk id="42" max="10" man="1"/>
    <brk id="61" max="10" man="1"/>
    <brk id="79" max="10" man="1"/>
    <brk id="98" max="10" man="1"/>
    <brk id="163" max="22" man="1"/>
  </rowBreaks>
  <ignoredErrors>
    <ignoredError sqref="J188 G188 D188" formula="1"/>
  </ignoredError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W36"/>
  <sheetViews>
    <sheetView topLeftCell="A28" zoomScaleNormal="100" zoomScaleSheetLayoutView="100" zoomScalePageLayoutView="70" workbookViewId="0">
      <selection activeCell="B35" sqref="B35:W35"/>
    </sheetView>
  </sheetViews>
  <sheetFormatPr baseColWidth="10" defaultRowHeight="12" x14ac:dyDescent="0.2"/>
  <cols>
    <col min="1" max="1" width="28" style="32" customWidth="1"/>
    <col min="2" max="2" width="7.140625" style="32" customWidth="1"/>
    <col min="3" max="3" width="7.5703125" style="32" customWidth="1"/>
    <col min="4" max="22" width="7.140625" style="32" customWidth="1"/>
    <col min="23" max="23" width="7.42578125" style="32" customWidth="1"/>
    <col min="24" max="16384" width="11.42578125" style="32"/>
  </cols>
  <sheetData>
    <row r="2" spans="1:23" ht="21" x14ac:dyDescent="0.35">
      <c r="A2" s="289"/>
      <c r="B2" s="589" t="s">
        <v>313</v>
      </c>
      <c r="C2" s="589"/>
      <c r="D2" s="589"/>
      <c r="E2" s="589"/>
      <c r="F2" s="589"/>
      <c r="G2" s="589"/>
      <c r="H2" s="589"/>
      <c r="I2" s="589"/>
      <c r="J2" s="589"/>
      <c r="K2" s="589"/>
      <c r="L2" s="589"/>
      <c r="M2" s="589"/>
      <c r="N2" s="589"/>
      <c r="O2" s="589"/>
      <c r="P2" s="589"/>
      <c r="Q2" s="589"/>
      <c r="R2" s="589"/>
      <c r="S2" s="589"/>
      <c r="T2" s="589"/>
      <c r="U2" s="589"/>
      <c r="V2" s="589"/>
    </row>
    <row r="3" spans="1:23" ht="12.75" x14ac:dyDescent="0.2">
      <c r="U3" s="61" t="s">
        <v>278</v>
      </c>
    </row>
    <row r="4" spans="1:23" ht="15" x14ac:dyDescent="0.25">
      <c r="B4" s="589" t="s">
        <v>349</v>
      </c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</row>
    <row r="5" spans="1:23" ht="12.75" thickBot="1" x14ac:dyDescent="0.25"/>
    <row r="6" spans="1:23" ht="12.75" thickTop="1" x14ac:dyDescent="0.2">
      <c r="B6" s="624" t="s">
        <v>37</v>
      </c>
      <c r="C6" s="625"/>
      <c r="D6" s="626"/>
      <c r="E6" s="627" t="s">
        <v>49</v>
      </c>
      <c r="F6" s="628"/>
      <c r="G6" s="628"/>
      <c r="H6" s="629" t="s">
        <v>302</v>
      </c>
      <c r="I6" s="629"/>
      <c r="J6" s="629"/>
      <c r="K6" s="629" t="s">
        <v>10</v>
      </c>
      <c r="L6" s="629"/>
      <c r="M6" s="630"/>
      <c r="N6" s="631" t="s">
        <v>12</v>
      </c>
      <c r="O6" s="625"/>
      <c r="P6" s="632"/>
      <c r="Q6" s="631" t="s">
        <v>303</v>
      </c>
      <c r="R6" s="625"/>
      <c r="S6" s="632"/>
      <c r="T6" s="631" t="s">
        <v>304</v>
      </c>
      <c r="U6" s="625"/>
      <c r="V6" s="632"/>
      <c r="W6" s="636" t="s">
        <v>15</v>
      </c>
    </row>
    <row r="7" spans="1:23" ht="12.75" thickBot="1" x14ac:dyDescent="0.25">
      <c r="B7" s="255" t="s">
        <v>38</v>
      </c>
      <c r="C7" s="256" t="s">
        <v>39</v>
      </c>
      <c r="D7" s="257" t="s">
        <v>44</v>
      </c>
      <c r="E7" s="258" t="s">
        <v>38</v>
      </c>
      <c r="F7" s="256" t="s">
        <v>39</v>
      </c>
      <c r="G7" s="259" t="s">
        <v>44</v>
      </c>
      <c r="H7" s="284" t="s">
        <v>38</v>
      </c>
      <c r="I7" s="284" t="s">
        <v>39</v>
      </c>
      <c r="J7" s="285" t="s">
        <v>44</v>
      </c>
      <c r="K7" s="284" t="s">
        <v>38</v>
      </c>
      <c r="L7" s="284" t="s">
        <v>39</v>
      </c>
      <c r="M7" s="286" t="s">
        <v>44</v>
      </c>
      <c r="N7" s="260" t="s">
        <v>38</v>
      </c>
      <c r="O7" s="256" t="s">
        <v>39</v>
      </c>
      <c r="P7" s="261" t="s">
        <v>44</v>
      </c>
      <c r="Q7" s="260" t="s">
        <v>38</v>
      </c>
      <c r="R7" s="256" t="s">
        <v>39</v>
      </c>
      <c r="S7" s="261" t="s">
        <v>44</v>
      </c>
      <c r="T7" s="260" t="s">
        <v>38</v>
      </c>
      <c r="U7" s="256" t="s">
        <v>39</v>
      </c>
      <c r="V7" s="261" t="s">
        <v>44</v>
      </c>
      <c r="W7" s="637"/>
    </row>
    <row r="8" spans="1:23" ht="23.25" customHeight="1" x14ac:dyDescent="0.2">
      <c r="A8" s="62" t="s">
        <v>315</v>
      </c>
      <c r="B8" s="262">
        <v>3318</v>
      </c>
      <c r="C8" s="263">
        <v>3561</v>
      </c>
      <c r="D8" s="264">
        <f t="shared" ref="D8:D30" si="0">SUM(B8:C8)</f>
        <v>6879</v>
      </c>
      <c r="E8" s="262">
        <f>SUM(H8+K8)</f>
        <v>1945</v>
      </c>
      <c r="F8" s="263">
        <f>SUM(I8+L8)</f>
        <v>1571</v>
      </c>
      <c r="G8" s="266">
        <f t="shared" ref="G8:G30" si="1">SUM(E8:F8)</f>
        <v>3516</v>
      </c>
      <c r="H8" s="267">
        <v>1232</v>
      </c>
      <c r="I8" s="265">
        <v>1082</v>
      </c>
      <c r="J8" s="266">
        <f t="shared" ref="J8:J30" si="2">SUM(H8:I8)</f>
        <v>2314</v>
      </c>
      <c r="K8" s="267">
        <v>713</v>
      </c>
      <c r="L8" s="265">
        <v>489</v>
      </c>
      <c r="M8" s="268">
        <f t="shared" ref="M8:M30" si="3">SUM(K8:L8)</f>
        <v>1202</v>
      </c>
      <c r="N8" s="262">
        <v>906</v>
      </c>
      <c r="O8" s="263">
        <v>1067</v>
      </c>
      <c r="P8" s="264">
        <f t="shared" ref="P8:P30" si="4">SUM(N8:O8)</f>
        <v>1973</v>
      </c>
      <c r="Q8" s="262">
        <v>160</v>
      </c>
      <c r="R8" s="263">
        <v>114</v>
      </c>
      <c r="S8" s="264">
        <f t="shared" ref="S8:S30" si="5">SUM(Q8:R8)</f>
        <v>274</v>
      </c>
      <c r="T8" s="262">
        <v>49</v>
      </c>
      <c r="U8" s="263">
        <v>38</v>
      </c>
      <c r="V8" s="264">
        <f t="shared" ref="V8:V30" si="6">SUM(T8:U8)</f>
        <v>87</v>
      </c>
      <c r="W8" s="264">
        <f>SUM(D8+G8+P8+S8+V8)</f>
        <v>12729</v>
      </c>
    </row>
    <row r="9" spans="1:23" ht="23.25" customHeight="1" x14ac:dyDescent="0.2">
      <c r="A9" s="62" t="s">
        <v>316</v>
      </c>
      <c r="B9" s="269">
        <v>2386</v>
      </c>
      <c r="C9" s="270">
        <v>3144</v>
      </c>
      <c r="D9" s="271">
        <f t="shared" si="0"/>
        <v>5530</v>
      </c>
      <c r="E9" s="269">
        <f t="shared" ref="E9:E29" si="7">SUM(H9+K9)</f>
        <v>1103</v>
      </c>
      <c r="F9" s="270">
        <f t="shared" ref="F9:F29" si="8">SUM(I9+L9)</f>
        <v>1208</v>
      </c>
      <c r="G9" s="273">
        <f t="shared" si="1"/>
        <v>2311</v>
      </c>
      <c r="H9" s="274">
        <v>727</v>
      </c>
      <c r="I9" s="272">
        <v>906</v>
      </c>
      <c r="J9" s="273">
        <f t="shared" si="2"/>
        <v>1633</v>
      </c>
      <c r="K9" s="274">
        <v>376</v>
      </c>
      <c r="L9" s="272">
        <v>302</v>
      </c>
      <c r="M9" s="275">
        <f t="shared" si="3"/>
        <v>678</v>
      </c>
      <c r="N9" s="269">
        <v>679</v>
      </c>
      <c r="O9" s="270">
        <v>869</v>
      </c>
      <c r="P9" s="271">
        <f t="shared" si="4"/>
        <v>1548</v>
      </c>
      <c r="Q9" s="269">
        <v>122</v>
      </c>
      <c r="R9" s="270">
        <v>91</v>
      </c>
      <c r="S9" s="271">
        <f t="shared" si="5"/>
        <v>213</v>
      </c>
      <c r="T9" s="269">
        <v>38</v>
      </c>
      <c r="U9" s="270">
        <v>36</v>
      </c>
      <c r="V9" s="271">
        <f t="shared" si="6"/>
        <v>74</v>
      </c>
      <c r="W9" s="271">
        <f t="shared" ref="W9:W30" si="9">SUM(D9+G9+P9+S9+V9)</f>
        <v>9676</v>
      </c>
    </row>
    <row r="10" spans="1:23" ht="23.25" customHeight="1" x14ac:dyDescent="0.2">
      <c r="A10" s="62" t="s">
        <v>317</v>
      </c>
      <c r="B10" s="269">
        <v>1556</v>
      </c>
      <c r="C10" s="270">
        <v>1981</v>
      </c>
      <c r="D10" s="271">
        <f t="shared" si="0"/>
        <v>3537</v>
      </c>
      <c r="E10" s="269">
        <f t="shared" si="7"/>
        <v>769</v>
      </c>
      <c r="F10" s="270">
        <f t="shared" si="8"/>
        <v>755</v>
      </c>
      <c r="G10" s="273">
        <f t="shared" si="1"/>
        <v>1524</v>
      </c>
      <c r="H10" s="274">
        <v>526</v>
      </c>
      <c r="I10" s="272">
        <v>544</v>
      </c>
      <c r="J10" s="273">
        <f t="shared" si="2"/>
        <v>1070</v>
      </c>
      <c r="K10" s="274">
        <v>243</v>
      </c>
      <c r="L10" s="272">
        <v>211</v>
      </c>
      <c r="M10" s="275">
        <f t="shared" si="3"/>
        <v>454</v>
      </c>
      <c r="N10" s="269">
        <v>459</v>
      </c>
      <c r="O10" s="270">
        <v>621</v>
      </c>
      <c r="P10" s="271">
        <f t="shared" si="4"/>
        <v>1080</v>
      </c>
      <c r="Q10" s="269">
        <v>66</v>
      </c>
      <c r="R10" s="270">
        <v>61</v>
      </c>
      <c r="S10" s="271">
        <f t="shared" si="5"/>
        <v>127</v>
      </c>
      <c r="T10" s="269">
        <v>20</v>
      </c>
      <c r="U10" s="270">
        <v>18</v>
      </c>
      <c r="V10" s="271">
        <f t="shared" si="6"/>
        <v>38</v>
      </c>
      <c r="W10" s="271">
        <f t="shared" si="9"/>
        <v>6306</v>
      </c>
    </row>
    <row r="11" spans="1:23" ht="23.25" customHeight="1" x14ac:dyDescent="0.2">
      <c r="A11" s="62" t="s">
        <v>318</v>
      </c>
      <c r="B11" s="269">
        <v>1636</v>
      </c>
      <c r="C11" s="270">
        <v>2341</v>
      </c>
      <c r="D11" s="271">
        <f t="shared" si="0"/>
        <v>3977</v>
      </c>
      <c r="E11" s="269">
        <f t="shared" si="7"/>
        <v>736</v>
      </c>
      <c r="F11" s="270">
        <f t="shared" si="8"/>
        <v>795</v>
      </c>
      <c r="G11" s="273">
        <f t="shared" si="1"/>
        <v>1531</v>
      </c>
      <c r="H11" s="274">
        <v>516</v>
      </c>
      <c r="I11" s="272">
        <v>572</v>
      </c>
      <c r="J11" s="273">
        <f t="shared" si="2"/>
        <v>1088</v>
      </c>
      <c r="K11" s="274">
        <v>220</v>
      </c>
      <c r="L11" s="272">
        <v>223</v>
      </c>
      <c r="M11" s="275">
        <f t="shared" si="3"/>
        <v>443</v>
      </c>
      <c r="N11" s="269">
        <v>480</v>
      </c>
      <c r="O11" s="270">
        <v>723</v>
      </c>
      <c r="P11" s="271">
        <f t="shared" si="4"/>
        <v>1203</v>
      </c>
      <c r="Q11" s="269">
        <v>36</v>
      </c>
      <c r="R11" s="270">
        <v>57</v>
      </c>
      <c r="S11" s="271">
        <f t="shared" si="5"/>
        <v>93</v>
      </c>
      <c r="T11" s="269">
        <v>18</v>
      </c>
      <c r="U11" s="270">
        <v>13</v>
      </c>
      <c r="V11" s="271">
        <f t="shared" si="6"/>
        <v>31</v>
      </c>
      <c r="W11" s="271">
        <f t="shared" si="9"/>
        <v>6835</v>
      </c>
    </row>
    <row r="12" spans="1:23" ht="23.25" customHeight="1" x14ac:dyDescent="0.2">
      <c r="A12" s="62" t="s">
        <v>319</v>
      </c>
      <c r="B12" s="269">
        <v>1704</v>
      </c>
      <c r="C12" s="270">
        <v>2100</v>
      </c>
      <c r="D12" s="271">
        <f t="shared" si="0"/>
        <v>3804</v>
      </c>
      <c r="E12" s="269">
        <f t="shared" si="7"/>
        <v>833</v>
      </c>
      <c r="F12" s="270">
        <f t="shared" si="8"/>
        <v>770</v>
      </c>
      <c r="G12" s="273">
        <f t="shared" si="1"/>
        <v>1603</v>
      </c>
      <c r="H12" s="274">
        <v>549</v>
      </c>
      <c r="I12" s="272">
        <v>532</v>
      </c>
      <c r="J12" s="273">
        <f t="shared" si="2"/>
        <v>1081</v>
      </c>
      <c r="K12" s="274">
        <v>284</v>
      </c>
      <c r="L12" s="272">
        <v>238</v>
      </c>
      <c r="M12" s="275">
        <f t="shared" si="3"/>
        <v>522</v>
      </c>
      <c r="N12" s="269">
        <v>463</v>
      </c>
      <c r="O12" s="270">
        <v>602</v>
      </c>
      <c r="P12" s="271">
        <f t="shared" si="4"/>
        <v>1065</v>
      </c>
      <c r="Q12" s="269">
        <v>57</v>
      </c>
      <c r="R12" s="270">
        <v>44</v>
      </c>
      <c r="S12" s="271">
        <f t="shared" si="5"/>
        <v>101</v>
      </c>
      <c r="T12" s="269">
        <v>21</v>
      </c>
      <c r="U12" s="270">
        <v>31</v>
      </c>
      <c r="V12" s="271">
        <f t="shared" si="6"/>
        <v>52</v>
      </c>
      <c r="W12" s="271">
        <f t="shared" si="9"/>
        <v>6625</v>
      </c>
    </row>
    <row r="13" spans="1:23" ht="23.25" customHeight="1" x14ac:dyDescent="0.2">
      <c r="A13" s="62" t="s">
        <v>320</v>
      </c>
      <c r="B13" s="269">
        <v>2215</v>
      </c>
      <c r="C13" s="270">
        <v>2711</v>
      </c>
      <c r="D13" s="271">
        <f t="shared" si="0"/>
        <v>4926</v>
      </c>
      <c r="E13" s="269">
        <f t="shared" si="7"/>
        <v>1256</v>
      </c>
      <c r="F13" s="270">
        <f t="shared" si="8"/>
        <v>1278</v>
      </c>
      <c r="G13" s="273">
        <f t="shared" si="1"/>
        <v>2534</v>
      </c>
      <c r="H13" s="274">
        <v>863</v>
      </c>
      <c r="I13" s="272">
        <v>975</v>
      </c>
      <c r="J13" s="273">
        <f t="shared" si="2"/>
        <v>1838</v>
      </c>
      <c r="K13" s="274">
        <v>393</v>
      </c>
      <c r="L13" s="272">
        <v>303</v>
      </c>
      <c r="M13" s="275">
        <f t="shared" si="3"/>
        <v>696</v>
      </c>
      <c r="N13" s="269">
        <v>601</v>
      </c>
      <c r="O13" s="270">
        <v>766</v>
      </c>
      <c r="P13" s="271">
        <f t="shared" si="4"/>
        <v>1367</v>
      </c>
      <c r="Q13" s="269">
        <v>29</v>
      </c>
      <c r="R13" s="270">
        <v>24</v>
      </c>
      <c r="S13" s="271">
        <f t="shared" si="5"/>
        <v>53</v>
      </c>
      <c r="T13" s="269">
        <v>42</v>
      </c>
      <c r="U13" s="270">
        <v>37</v>
      </c>
      <c r="V13" s="271">
        <f t="shared" si="6"/>
        <v>79</v>
      </c>
      <c r="W13" s="271">
        <f t="shared" si="9"/>
        <v>8959</v>
      </c>
    </row>
    <row r="14" spans="1:23" ht="23.25" customHeight="1" x14ac:dyDescent="0.2">
      <c r="A14" s="62" t="s">
        <v>321</v>
      </c>
      <c r="B14" s="269">
        <v>1647</v>
      </c>
      <c r="C14" s="270">
        <v>2317</v>
      </c>
      <c r="D14" s="271">
        <f t="shared" si="0"/>
        <v>3964</v>
      </c>
      <c r="E14" s="269">
        <f t="shared" si="7"/>
        <v>830</v>
      </c>
      <c r="F14" s="270">
        <f t="shared" si="8"/>
        <v>876</v>
      </c>
      <c r="G14" s="273">
        <f t="shared" si="1"/>
        <v>1706</v>
      </c>
      <c r="H14" s="274">
        <v>570</v>
      </c>
      <c r="I14" s="272">
        <v>665</v>
      </c>
      <c r="J14" s="273">
        <f t="shared" si="2"/>
        <v>1235</v>
      </c>
      <c r="K14" s="274">
        <v>260</v>
      </c>
      <c r="L14" s="272">
        <v>211</v>
      </c>
      <c r="M14" s="275">
        <f t="shared" si="3"/>
        <v>471</v>
      </c>
      <c r="N14" s="269">
        <v>416</v>
      </c>
      <c r="O14" s="270">
        <v>738</v>
      </c>
      <c r="P14" s="271">
        <f t="shared" si="4"/>
        <v>1154</v>
      </c>
      <c r="Q14" s="269">
        <v>44</v>
      </c>
      <c r="R14" s="270">
        <v>39</v>
      </c>
      <c r="S14" s="271">
        <f t="shared" si="5"/>
        <v>83</v>
      </c>
      <c r="T14" s="269">
        <v>14</v>
      </c>
      <c r="U14" s="270">
        <v>21</v>
      </c>
      <c r="V14" s="271">
        <f t="shared" si="6"/>
        <v>35</v>
      </c>
      <c r="W14" s="271">
        <f t="shared" si="9"/>
        <v>6942</v>
      </c>
    </row>
    <row r="15" spans="1:23" ht="23.25" customHeight="1" x14ac:dyDescent="0.2">
      <c r="A15" s="62" t="s">
        <v>322</v>
      </c>
      <c r="B15" s="269">
        <v>3361</v>
      </c>
      <c r="C15" s="270">
        <v>3526</v>
      </c>
      <c r="D15" s="271">
        <f t="shared" si="0"/>
        <v>6887</v>
      </c>
      <c r="E15" s="269">
        <f t="shared" si="7"/>
        <v>1518</v>
      </c>
      <c r="F15" s="270">
        <f t="shared" si="8"/>
        <v>1571</v>
      </c>
      <c r="G15" s="273">
        <f t="shared" si="1"/>
        <v>3089</v>
      </c>
      <c r="H15" s="274">
        <v>1001</v>
      </c>
      <c r="I15" s="272">
        <v>1110</v>
      </c>
      <c r="J15" s="273">
        <f t="shared" si="2"/>
        <v>2111</v>
      </c>
      <c r="K15" s="274">
        <v>517</v>
      </c>
      <c r="L15" s="272">
        <v>461</v>
      </c>
      <c r="M15" s="275">
        <f t="shared" si="3"/>
        <v>978</v>
      </c>
      <c r="N15" s="269">
        <v>831</v>
      </c>
      <c r="O15" s="270">
        <v>1034</v>
      </c>
      <c r="P15" s="271">
        <f t="shared" si="4"/>
        <v>1865</v>
      </c>
      <c r="Q15" s="269">
        <v>59</v>
      </c>
      <c r="R15" s="270">
        <v>48</v>
      </c>
      <c r="S15" s="271">
        <f t="shared" si="5"/>
        <v>107</v>
      </c>
      <c r="T15" s="269">
        <v>36</v>
      </c>
      <c r="U15" s="270">
        <v>44</v>
      </c>
      <c r="V15" s="271">
        <f t="shared" si="6"/>
        <v>80</v>
      </c>
      <c r="W15" s="271">
        <f t="shared" si="9"/>
        <v>12028</v>
      </c>
    </row>
    <row r="16" spans="1:23" ht="23.25" customHeight="1" x14ac:dyDescent="0.2">
      <c r="A16" s="62" t="s">
        <v>323</v>
      </c>
      <c r="B16" s="269">
        <v>1553</v>
      </c>
      <c r="C16" s="270">
        <v>1831</v>
      </c>
      <c r="D16" s="271">
        <f t="shared" si="0"/>
        <v>3384</v>
      </c>
      <c r="E16" s="269">
        <f t="shared" si="7"/>
        <v>815</v>
      </c>
      <c r="F16" s="270">
        <f t="shared" si="8"/>
        <v>729</v>
      </c>
      <c r="G16" s="273">
        <f t="shared" si="1"/>
        <v>1544</v>
      </c>
      <c r="H16" s="274">
        <v>538</v>
      </c>
      <c r="I16" s="272">
        <v>521</v>
      </c>
      <c r="J16" s="273">
        <f t="shared" si="2"/>
        <v>1059</v>
      </c>
      <c r="K16" s="274">
        <v>277</v>
      </c>
      <c r="L16" s="272">
        <v>208</v>
      </c>
      <c r="M16" s="275">
        <f t="shared" si="3"/>
        <v>485</v>
      </c>
      <c r="N16" s="269">
        <v>392</v>
      </c>
      <c r="O16" s="270">
        <v>544</v>
      </c>
      <c r="P16" s="271">
        <f t="shared" si="4"/>
        <v>936</v>
      </c>
      <c r="Q16" s="269">
        <v>44</v>
      </c>
      <c r="R16" s="270">
        <v>41</v>
      </c>
      <c r="S16" s="271">
        <f t="shared" si="5"/>
        <v>85</v>
      </c>
      <c r="T16" s="269">
        <v>24</v>
      </c>
      <c r="U16" s="270">
        <v>19</v>
      </c>
      <c r="V16" s="271">
        <f t="shared" si="6"/>
        <v>43</v>
      </c>
      <c r="W16" s="271">
        <f t="shared" si="9"/>
        <v>5992</v>
      </c>
    </row>
    <row r="17" spans="1:23" ht="23.25" customHeight="1" x14ac:dyDescent="0.2">
      <c r="A17" s="62" t="s">
        <v>324</v>
      </c>
      <c r="B17" s="269">
        <v>4770</v>
      </c>
      <c r="C17" s="270">
        <v>5396</v>
      </c>
      <c r="D17" s="271">
        <f t="shared" si="0"/>
        <v>10166</v>
      </c>
      <c r="E17" s="269">
        <f t="shared" si="7"/>
        <v>1561</v>
      </c>
      <c r="F17" s="270">
        <f t="shared" si="8"/>
        <v>1257</v>
      </c>
      <c r="G17" s="273">
        <f t="shared" si="1"/>
        <v>2818</v>
      </c>
      <c r="H17" s="274">
        <v>942</v>
      </c>
      <c r="I17" s="272">
        <v>833</v>
      </c>
      <c r="J17" s="273">
        <f t="shared" si="2"/>
        <v>1775</v>
      </c>
      <c r="K17" s="274">
        <v>619</v>
      </c>
      <c r="L17" s="272">
        <v>424</v>
      </c>
      <c r="M17" s="275">
        <f t="shared" si="3"/>
        <v>1043</v>
      </c>
      <c r="N17" s="269">
        <v>1110</v>
      </c>
      <c r="O17" s="270">
        <v>1298</v>
      </c>
      <c r="P17" s="271">
        <f t="shared" si="4"/>
        <v>2408</v>
      </c>
      <c r="Q17" s="269">
        <v>121</v>
      </c>
      <c r="R17" s="270">
        <v>144</v>
      </c>
      <c r="S17" s="271">
        <f t="shared" si="5"/>
        <v>265</v>
      </c>
      <c r="T17" s="269">
        <v>88</v>
      </c>
      <c r="U17" s="270">
        <v>80</v>
      </c>
      <c r="V17" s="271">
        <f t="shared" si="6"/>
        <v>168</v>
      </c>
      <c r="W17" s="271">
        <f t="shared" si="9"/>
        <v>15825</v>
      </c>
    </row>
    <row r="18" spans="1:23" ht="23.25" customHeight="1" x14ac:dyDescent="0.2">
      <c r="A18" s="62" t="s">
        <v>325</v>
      </c>
      <c r="B18" s="269">
        <v>4888</v>
      </c>
      <c r="C18" s="270">
        <v>5862</v>
      </c>
      <c r="D18" s="271">
        <f t="shared" si="0"/>
        <v>10750</v>
      </c>
      <c r="E18" s="269">
        <f t="shared" si="7"/>
        <v>1706</v>
      </c>
      <c r="F18" s="270">
        <f t="shared" si="8"/>
        <v>1264</v>
      </c>
      <c r="G18" s="273">
        <f t="shared" si="1"/>
        <v>2970</v>
      </c>
      <c r="H18" s="274">
        <v>990</v>
      </c>
      <c r="I18" s="272">
        <v>763</v>
      </c>
      <c r="J18" s="273">
        <f t="shared" si="2"/>
        <v>1753</v>
      </c>
      <c r="K18" s="274">
        <v>716</v>
      </c>
      <c r="L18" s="272">
        <v>501</v>
      </c>
      <c r="M18" s="275">
        <f t="shared" si="3"/>
        <v>1217</v>
      </c>
      <c r="N18" s="269">
        <v>1168</v>
      </c>
      <c r="O18" s="270">
        <v>1321</v>
      </c>
      <c r="P18" s="271">
        <f t="shared" si="4"/>
        <v>2489</v>
      </c>
      <c r="Q18" s="269">
        <v>147</v>
      </c>
      <c r="R18" s="270">
        <v>134</v>
      </c>
      <c r="S18" s="271">
        <f t="shared" si="5"/>
        <v>281</v>
      </c>
      <c r="T18" s="269">
        <v>169</v>
      </c>
      <c r="U18" s="270">
        <v>97</v>
      </c>
      <c r="V18" s="271">
        <f t="shared" si="6"/>
        <v>266</v>
      </c>
      <c r="W18" s="271">
        <f t="shared" si="9"/>
        <v>16756</v>
      </c>
    </row>
    <row r="19" spans="1:23" ht="23.25" customHeight="1" x14ac:dyDescent="0.2">
      <c r="A19" s="62" t="s">
        <v>326</v>
      </c>
      <c r="B19" s="269">
        <v>2933</v>
      </c>
      <c r="C19" s="270">
        <v>3393</v>
      </c>
      <c r="D19" s="271">
        <f t="shared" si="0"/>
        <v>6326</v>
      </c>
      <c r="E19" s="269">
        <f t="shared" si="7"/>
        <v>1222</v>
      </c>
      <c r="F19" s="270">
        <f t="shared" si="8"/>
        <v>1054</v>
      </c>
      <c r="G19" s="273">
        <f t="shared" si="1"/>
        <v>2276</v>
      </c>
      <c r="H19" s="274">
        <v>714</v>
      </c>
      <c r="I19" s="272">
        <v>670</v>
      </c>
      <c r="J19" s="273">
        <f t="shared" si="2"/>
        <v>1384</v>
      </c>
      <c r="K19" s="274">
        <v>508</v>
      </c>
      <c r="L19" s="272">
        <v>384</v>
      </c>
      <c r="M19" s="275">
        <f t="shared" si="3"/>
        <v>892</v>
      </c>
      <c r="N19" s="269">
        <v>647</v>
      </c>
      <c r="O19" s="270">
        <v>816</v>
      </c>
      <c r="P19" s="271">
        <f t="shared" si="4"/>
        <v>1463</v>
      </c>
      <c r="Q19" s="269">
        <v>134</v>
      </c>
      <c r="R19" s="270">
        <v>117</v>
      </c>
      <c r="S19" s="271">
        <f t="shared" si="5"/>
        <v>251</v>
      </c>
      <c r="T19" s="269">
        <v>58</v>
      </c>
      <c r="U19" s="270">
        <v>26</v>
      </c>
      <c r="V19" s="271">
        <f t="shared" si="6"/>
        <v>84</v>
      </c>
      <c r="W19" s="271">
        <f t="shared" si="9"/>
        <v>10400</v>
      </c>
    </row>
    <row r="20" spans="1:23" ht="23.25" customHeight="1" x14ac:dyDescent="0.2">
      <c r="A20" s="62" t="s">
        <v>327</v>
      </c>
      <c r="B20" s="269">
        <v>5199</v>
      </c>
      <c r="C20" s="270">
        <v>5860</v>
      </c>
      <c r="D20" s="271">
        <f t="shared" si="0"/>
        <v>11059</v>
      </c>
      <c r="E20" s="269">
        <f t="shared" si="7"/>
        <v>2512</v>
      </c>
      <c r="F20" s="270">
        <f t="shared" si="8"/>
        <v>2078</v>
      </c>
      <c r="G20" s="273">
        <f t="shared" si="1"/>
        <v>4590</v>
      </c>
      <c r="H20" s="274">
        <v>1495</v>
      </c>
      <c r="I20" s="272">
        <v>1343</v>
      </c>
      <c r="J20" s="273">
        <f t="shared" si="2"/>
        <v>2838</v>
      </c>
      <c r="K20" s="274">
        <v>1017</v>
      </c>
      <c r="L20" s="272">
        <v>735</v>
      </c>
      <c r="M20" s="275">
        <f t="shared" si="3"/>
        <v>1752</v>
      </c>
      <c r="N20" s="269">
        <v>1173</v>
      </c>
      <c r="O20" s="270">
        <v>1525</v>
      </c>
      <c r="P20" s="271">
        <f t="shared" si="4"/>
        <v>2698</v>
      </c>
      <c r="Q20" s="269">
        <v>183</v>
      </c>
      <c r="R20" s="270">
        <v>123</v>
      </c>
      <c r="S20" s="271">
        <f t="shared" si="5"/>
        <v>306</v>
      </c>
      <c r="T20" s="269">
        <v>154</v>
      </c>
      <c r="U20" s="270">
        <v>86</v>
      </c>
      <c r="V20" s="271">
        <f t="shared" si="6"/>
        <v>240</v>
      </c>
      <c r="W20" s="271">
        <f t="shared" si="9"/>
        <v>18893</v>
      </c>
    </row>
    <row r="21" spans="1:23" ht="23.25" customHeight="1" x14ac:dyDescent="0.2">
      <c r="A21" s="62" t="s">
        <v>328</v>
      </c>
      <c r="B21" s="269">
        <v>1859</v>
      </c>
      <c r="C21" s="270">
        <v>2267</v>
      </c>
      <c r="D21" s="271">
        <f t="shared" si="0"/>
        <v>4126</v>
      </c>
      <c r="E21" s="269">
        <f t="shared" si="7"/>
        <v>783</v>
      </c>
      <c r="F21" s="270">
        <f t="shared" si="8"/>
        <v>694</v>
      </c>
      <c r="G21" s="273">
        <f t="shared" si="1"/>
        <v>1477</v>
      </c>
      <c r="H21" s="274">
        <v>459</v>
      </c>
      <c r="I21" s="272">
        <v>453</v>
      </c>
      <c r="J21" s="273">
        <f t="shared" si="2"/>
        <v>912</v>
      </c>
      <c r="K21" s="274">
        <v>324</v>
      </c>
      <c r="L21" s="272">
        <v>241</v>
      </c>
      <c r="M21" s="275">
        <f t="shared" si="3"/>
        <v>565</v>
      </c>
      <c r="N21" s="269">
        <v>443</v>
      </c>
      <c r="O21" s="270">
        <v>604</v>
      </c>
      <c r="P21" s="271">
        <f t="shared" si="4"/>
        <v>1047</v>
      </c>
      <c r="Q21" s="269">
        <v>48</v>
      </c>
      <c r="R21" s="270">
        <v>43</v>
      </c>
      <c r="S21" s="271">
        <f t="shared" si="5"/>
        <v>91</v>
      </c>
      <c r="T21" s="269">
        <v>40</v>
      </c>
      <c r="U21" s="270">
        <v>25</v>
      </c>
      <c r="V21" s="271">
        <f t="shared" si="6"/>
        <v>65</v>
      </c>
      <c r="W21" s="271">
        <f t="shared" si="9"/>
        <v>6806</v>
      </c>
    </row>
    <row r="22" spans="1:23" ht="23.25" customHeight="1" x14ac:dyDescent="0.2">
      <c r="A22" s="62" t="s">
        <v>329</v>
      </c>
      <c r="B22" s="269">
        <v>3172</v>
      </c>
      <c r="C22" s="270">
        <v>3676</v>
      </c>
      <c r="D22" s="271">
        <f t="shared" si="0"/>
        <v>6848</v>
      </c>
      <c r="E22" s="269">
        <f t="shared" si="7"/>
        <v>1396</v>
      </c>
      <c r="F22" s="270">
        <f t="shared" si="8"/>
        <v>1243</v>
      </c>
      <c r="G22" s="273">
        <f t="shared" si="1"/>
        <v>2639</v>
      </c>
      <c r="H22" s="274">
        <v>871</v>
      </c>
      <c r="I22" s="272">
        <v>842</v>
      </c>
      <c r="J22" s="273">
        <f t="shared" si="2"/>
        <v>1713</v>
      </c>
      <c r="K22" s="274">
        <v>525</v>
      </c>
      <c r="L22" s="272">
        <v>401</v>
      </c>
      <c r="M22" s="275">
        <f t="shared" si="3"/>
        <v>926</v>
      </c>
      <c r="N22" s="269">
        <v>846</v>
      </c>
      <c r="O22" s="270">
        <v>1029</v>
      </c>
      <c r="P22" s="271">
        <f t="shared" si="4"/>
        <v>1875</v>
      </c>
      <c r="Q22" s="269">
        <v>64</v>
      </c>
      <c r="R22" s="270">
        <v>59</v>
      </c>
      <c r="S22" s="271">
        <f t="shared" si="5"/>
        <v>123</v>
      </c>
      <c r="T22" s="269">
        <v>56</v>
      </c>
      <c r="U22" s="270">
        <v>53</v>
      </c>
      <c r="V22" s="271">
        <f t="shared" si="6"/>
        <v>109</v>
      </c>
      <c r="W22" s="271">
        <f t="shared" si="9"/>
        <v>11594</v>
      </c>
    </row>
    <row r="23" spans="1:23" ht="23.25" customHeight="1" x14ac:dyDescent="0.2">
      <c r="A23" s="62" t="s">
        <v>330</v>
      </c>
      <c r="B23" s="269">
        <v>2766</v>
      </c>
      <c r="C23" s="270">
        <v>2767</v>
      </c>
      <c r="D23" s="271">
        <f t="shared" si="0"/>
        <v>5533</v>
      </c>
      <c r="E23" s="269">
        <f t="shared" si="7"/>
        <v>1033</v>
      </c>
      <c r="F23" s="270">
        <f t="shared" si="8"/>
        <v>947</v>
      </c>
      <c r="G23" s="273">
        <f t="shared" si="1"/>
        <v>1980</v>
      </c>
      <c r="H23" s="274">
        <v>667</v>
      </c>
      <c r="I23" s="272">
        <v>664</v>
      </c>
      <c r="J23" s="273">
        <f t="shared" si="2"/>
        <v>1331</v>
      </c>
      <c r="K23" s="274">
        <v>366</v>
      </c>
      <c r="L23" s="272">
        <v>283</v>
      </c>
      <c r="M23" s="275">
        <f t="shared" si="3"/>
        <v>649</v>
      </c>
      <c r="N23" s="269">
        <v>647</v>
      </c>
      <c r="O23" s="270">
        <v>707</v>
      </c>
      <c r="P23" s="271">
        <f t="shared" si="4"/>
        <v>1354</v>
      </c>
      <c r="Q23" s="269">
        <v>80</v>
      </c>
      <c r="R23" s="270">
        <v>52</v>
      </c>
      <c r="S23" s="271">
        <f t="shared" si="5"/>
        <v>132</v>
      </c>
      <c r="T23" s="269">
        <v>62</v>
      </c>
      <c r="U23" s="270">
        <v>53</v>
      </c>
      <c r="V23" s="271">
        <f t="shared" si="6"/>
        <v>115</v>
      </c>
      <c r="W23" s="271">
        <f t="shared" si="9"/>
        <v>9114</v>
      </c>
    </row>
    <row r="24" spans="1:23" ht="23.25" customHeight="1" x14ac:dyDescent="0.2">
      <c r="A24" s="62" t="s">
        <v>331</v>
      </c>
      <c r="B24" s="269">
        <v>3344</v>
      </c>
      <c r="C24" s="270">
        <v>3453</v>
      </c>
      <c r="D24" s="271">
        <f t="shared" si="0"/>
        <v>6797</v>
      </c>
      <c r="E24" s="269">
        <f t="shared" si="7"/>
        <v>1192</v>
      </c>
      <c r="F24" s="270">
        <f t="shared" si="8"/>
        <v>971</v>
      </c>
      <c r="G24" s="273">
        <f t="shared" si="1"/>
        <v>2163</v>
      </c>
      <c r="H24" s="274">
        <v>716</v>
      </c>
      <c r="I24" s="272">
        <v>632</v>
      </c>
      <c r="J24" s="273">
        <f t="shared" si="2"/>
        <v>1348</v>
      </c>
      <c r="K24" s="274">
        <v>476</v>
      </c>
      <c r="L24" s="272">
        <v>339</v>
      </c>
      <c r="M24" s="275">
        <f t="shared" si="3"/>
        <v>815</v>
      </c>
      <c r="N24" s="269">
        <v>782</v>
      </c>
      <c r="O24" s="270">
        <v>814</v>
      </c>
      <c r="P24" s="271">
        <f t="shared" si="4"/>
        <v>1596</v>
      </c>
      <c r="Q24" s="269">
        <v>134</v>
      </c>
      <c r="R24" s="270">
        <v>69</v>
      </c>
      <c r="S24" s="271">
        <f t="shared" si="5"/>
        <v>203</v>
      </c>
      <c r="T24" s="269">
        <v>62</v>
      </c>
      <c r="U24" s="270">
        <v>33</v>
      </c>
      <c r="V24" s="271">
        <f t="shared" si="6"/>
        <v>95</v>
      </c>
      <c r="W24" s="271">
        <f t="shared" si="9"/>
        <v>10854</v>
      </c>
    </row>
    <row r="25" spans="1:23" ht="23.25" customHeight="1" x14ac:dyDescent="0.2">
      <c r="A25" s="62" t="s">
        <v>332</v>
      </c>
      <c r="B25" s="269">
        <v>1835</v>
      </c>
      <c r="C25" s="270">
        <v>2017</v>
      </c>
      <c r="D25" s="271">
        <f t="shared" si="0"/>
        <v>3852</v>
      </c>
      <c r="E25" s="269">
        <f t="shared" si="7"/>
        <v>769</v>
      </c>
      <c r="F25" s="270">
        <f t="shared" si="8"/>
        <v>614</v>
      </c>
      <c r="G25" s="273">
        <f t="shared" si="1"/>
        <v>1383</v>
      </c>
      <c r="H25" s="274">
        <v>419</v>
      </c>
      <c r="I25" s="272">
        <v>391</v>
      </c>
      <c r="J25" s="273">
        <f t="shared" si="2"/>
        <v>810</v>
      </c>
      <c r="K25" s="274">
        <v>350</v>
      </c>
      <c r="L25" s="272">
        <v>223</v>
      </c>
      <c r="M25" s="275">
        <f t="shared" si="3"/>
        <v>573</v>
      </c>
      <c r="N25" s="269">
        <v>405</v>
      </c>
      <c r="O25" s="270">
        <v>509</v>
      </c>
      <c r="P25" s="271">
        <f t="shared" si="4"/>
        <v>914</v>
      </c>
      <c r="Q25" s="269">
        <v>55</v>
      </c>
      <c r="R25" s="270">
        <v>44</v>
      </c>
      <c r="S25" s="271">
        <f t="shared" si="5"/>
        <v>99</v>
      </c>
      <c r="T25" s="269">
        <v>56</v>
      </c>
      <c r="U25" s="270">
        <v>29</v>
      </c>
      <c r="V25" s="271">
        <f t="shared" si="6"/>
        <v>85</v>
      </c>
      <c r="W25" s="271">
        <f t="shared" si="9"/>
        <v>6333</v>
      </c>
    </row>
    <row r="26" spans="1:23" ht="23.25" customHeight="1" x14ac:dyDescent="0.2">
      <c r="A26" s="62" t="s">
        <v>333</v>
      </c>
      <c r="B26" s="269">
        <v>1242</v>
      </c>
      <c r="C26" s="270">
        <v>1344</v>
      </c>
      <c r="D26" s="271">
        <f t="shared" si="0"/>
        <v>2586</v>
      </c>
      <c r="E26" s="269">
        <f t="shared" si="7"/>
        <v>485</v>
      </c>
      <c r="F26" s="270">
        <f t="shared" si="8"/>
        <v>356</v>
      </c>
      <c r="G26" s="273">
        <f t="shared" si="1"/>
        <v>841</v>
      </c>
      <c r="H26" s="274">
        <v>282</v>
      </c>
      <c r="I26" s="272">
        <v>229</v>
      </c>
      <c r="J26" s="273">
        <f t="shared" si="2"/>
        <v>511</v>
      </c>
      <c r="K26" s="274">
        <v>203</v>
      </c>
      <c r="L26" s="272">
        <v>127</v>
      </c>
      <c r="M26" s="275">
        <f t="shared" si="3"/>
        <v>330</v>
      </c>
      <c r="N26" s="269">
        <v>284</v>
      </c>
      <c r="O26" s="270">
        <v>332</v>
      </c>
      <c r="P26" s="271">
        <f t="shared" si="4"/>
        <v>616</v>
      </c>
      <c r="Q26" s="269">
        <v>33</v>
      </c>
      <c r="R26" s="270">
        <v>31</v>
      </c>
      <c r="S26" s="271">
        <f t="shared" si="5"/>
        <v>64</v>
      </c>
      <c r="T26" s="269">
        <v>25</v>
      </c>
      <c r="U26" s="270">
        <v>16</v>
      </c>
      <c r="V26" s="271">
        <f t="shared" si="6"/>
        <v>41</v>
      </c>
      <c r="W26" s="271">
        <f t="shared" si="9"/>
        <v>4148</v>
      </c>
    </row>
    <row r="27" spans="1:23" ht="23.25" customHeight="1" x14ac:dyDescent="0.2">
      <c r="A27" s="62" t="s">
        <v>334</v>
      </c>
      <c r="B27" s="269">
        <v>2778</v>
      </c>
      <c r="C27" s="270">
        <v>2691</v>
      </c>
      <c r="D27" s="271">
        <f t="shared" si="0"/>
        <v>5469</v>
      </c>
      <c r="E27" s="269">
        <f t="shared" si="7"/>
        <v>1177</v>
      </c>
      <c r="F27" s="270">
        <f t="shared" si="8"/>
        <v>969</v>
      </c>
      <c r="G27" s="273">
        <f t="shared" si="1"/>
        <v>2146</v>
      </c>
      <c r="H27" s="274">
        <v>692</v>
      </c>
      <c r="I27" s="272">
        <v>645</v>
      </c>
      <c r="J27" s="273">
        <f t="shared" si="2"/>
        <v>1337</v>
      </c>
      <c r="K27" s="274">
        <v>485</v>
      </c>
      <c r="L27" s="272">
        <v>324</v>
      </c>
      <c r="M27" s="275">
        <f t="shared" si="3"/>
        <v>809</v>
      </c>
      <c r="N27" s="269">
        <v>608</v>
      </c>
      <c r="O27" s="270">
        <v>701</v>
      </c>
      <c r="P27" s="271">
        <f t="shared" si="4"/>
        <v>1309</v>
      </c>
      <c r="Q27" s="269">
        <v>78</v>
      </c>
      <c r="R27" s="270">
        <v>59</v>
      </c>
      <c r="S27" s="271">
        <f t="shared" si="5"/>
        <v>137</v>
      </c>
      <c r="T27" s="269">
        <v>69</v>
      </c>
      <c r="U27" s="270">
        <v>47</v>
      </c>
      <c r="V27" s="271">
        <f t="shared" si="6"/>
        <v>116</v>
      </c>
      <c r="W27" s="271">
        <f t="shared" si="9"/>
        <v>9177</v>
      </c>
    </row>
    <row r="28" spans="1:23" ht="23.25" customHeight="1" x14ac:dyDescent="0.2">
      <c r="A28" s="62" t="s">
        <v>335</v>
      </c>
      <c r="B28" s="269">
        <v>625</v>
      </c>
      <c r="C28" s="270">
        <v>594</v>
      </c>
      <c r="D28" s="271">
        <f t="shared" si="0"/>
        <v>1219</v>
      </c>
      <c r="E28" s="269">
        <f t="shared" si="7"/>
        <v>299</v>
      </c>
      <c r="F28" s="270">
        <f t="shared" si="8"/>
        <v>237</v>
      </c>
      <c r="G28" s="273">
        <f t="shared" si="1"/>
        <v>536</v>
      </c>
      <c r="H28" s="274">
        <v>168</v>
      </c>
      <c r="I28" s="272">
        <v>150</v>
      </c>
      <c r="J28" s="273">
        <f t="shared" si="2"/>
        <v>318</v>
      </c>
      <c r="K28" s="274">
        <v>131</v>
      </c>
      <c r="L28" s="272">
        <v>87</v>
      </c>
      <c r="M28" s="275">
        <f t="shared" si="3"/>
        <v>218</v>
      </c>
      <c r="N28" s="269">
        <v>151</v>
      </c>
      <c r="O28" s="270">
        <v>160</v>
      </c>
      <c r="P28" s="271">
        <f t="shared" si="4"/>
        <v>311</v>
      </c>
      <c r="Q28" s="269">
        <v>14</v>
      </c>
      <c r="R28" s="270">
        <v>15</v>
      </c>
      <c r="S28" s="271">
        <f t="shared" si="5"/>
        <v>29</v>
      </c>
      <c r="T28" s="269">
        <v>12</v>
      </c>
      <c r="U28" s="270">
        <v>21</v>
      </c>
      <c r="V28" s="271">
        <f t="shared" si="6"/>
        <v>33</v>
      </c>
      <c r="W28" s="271">
        <f t="shared" si="9"/>
        <v>2128</v>
      </c>
    </row>
    <row r="29" spans="1:23" ht="23.25" customHeight="1" thickBot="1" x14ac:dyDescent="0.25">
      <c r="A29" s="62" t="s">
        <v>336</v>
      </c>
      <c r="B29" s="269">
        <v>769</v>
      </c>
      <c r="C29" s="270">
        <v>736</v>
      </c>
      <c r="D29" s="271">
        <f t="shared" si="0"/>
        <v>1505</v>
      </c>
      <c r="E29" s="269">
        <f t="shared" si="7"/>
        <v>326</v>
      </c>
      <c r="F29" s="270">
        <f t="shared" si="8"/>
        <v>269</v>
      </c>
      <c r="G29" s="273">
        <f t="shared" si="1"/>
        <v>595</v>
      </c>
      <c r="H29" s="274">
        <v>183</v>
      </c>
      <c r="I29" s="272">
        <v>164</v>
      </c>
      <c r="J29" s="273">
        <f t="shared" si="2"/>
        <v>347</v>
      </c>
      <c r="K29" s="274">
        <v>143</v>
      </c>
      <c r="L29" s="272">
        <v>105</v>
      </c>
      <c r="M29" s="275">
        <f t="shared" si="3"/>
        <v>248</v>
      </c>
      <c r="N29" s="269">
        <v>158</v>
      </c>
      <c r="O29" s="270">
        <v>171</v>
      </c>
      <c r="P29" s="271">
        <f t="shared" si="4"/>
        <v>329</v>
      </c>
      <c r="Q29" s="269">
        <v>22</v>
      </c>
      <c r="R29" s="270">
        <v>23</v>
      </c>
      <c r="S29" s="271">
        <f t="shared" si="5"/>
        <v>45</v>
      </c>
      <c r="T29" s="269">
        <v>8</v>
      </c>
      <c r="U29" s="270">
        <v>2</v>
      </c>
      <c r="V29" s="271">
        <f t="shared" si="6"/>
        <v>10</v>
      </c>
      <c r="W29" s="271">
        <f t="shared" si="9"/>
        <v>2484</v>
      </c>
    </row>
    <row r="30" spans="1:23" ht="23.25" customHeight="1" thickBot="1" x14ac:dyDescent="0.25">
      <c r="A30" s="63"/>
      <c r="B30" s="225">
        <f>SUM(B8:B29)</f>
        <v>55556</v>
      </c>
      <c r="C30" s="283">
        <f>SUM(C8:C29)</f>
        <v>63568</v>
      </c>
      <c r="D30" s="225">
        <f t="shared" si="0"/>
        <v>119124</v>
      </c>
      <c r="E30" s="225">
        <f>SUM(E8:E29)</f>
        <v>24266</v>
      </c>
      <c r="F30" s="283">
        <f>SUM(F8:F29)</f>
        <v>21506</v>
      </c>
      <c r="G30" s="229">
        <f t="shared" si="1"/>
        <v>45772</v>
      </c>
      <c r="H30" s="229">
        <f>SUM(H8:H29)</f>
        <v>15120</v>
      </c>
      <c r="I30" s="229">
        <f>SUM(I8:I29)</f>
        <v>14686</v>
      </c>
      <c r="J30" s="229">
        <f t="shared" si="2"/>
        <v>29806</v>
      </c>
      <c r="K30" s="229">
        <f>SUM(K8:K29)</f>
        <v>9146</v>
      </c>
      <c r="L30" s="229">
        <f>SUM(L8:L29)</f>
        <v>6820</v>
      </c>
      <c r="M30" s="230">
        <f t="shared" si="3"/>
        <v>15966</v>
      </c>
      <c r="N30" s="225">
        <f>SUM(N8:N29)</f>
        <v>13649</v>
      </c>
      <c r="O30" s="283">
        <f>SUM(O8:O29)</f>
        <v>16951</v>
      </c>
      <c r="P30" s="225">
        <f t="shared" si="4"/>
        <v>30600</v>
      </c>
      <c r="Q30" s="225">
        <f>SUM(Q8:Q29)</f>
        <v>1730</v>
      </c>
      <c r="R30" s="283">
        <f>SUM(R8:R29)</f>
        <v>1432</v>
      </c>
      <c r="S30" s="225">
        <f t="shared" si="5"/>
        <v>3162</v>
      </c>
      <c r="T30" s="225">
        <f>SUM(T8:T29)</f>
        <v>1121</v>
      </c>
      <c r="U30" s="283">
        <f>SUM(U8:U29)</f>
        <v>825</v>
      </c>
      <c r="V30" s="225">
        <f t="shared" si="6"/>
        <v>1946</v>
      </c>
      <c r="W30" s="225">
        <f t="shared" si="9"/>
        <v>200604</v>
      </c>
    </row>
    <row r="31" spans="1:23" s="287" customFormat="1" ht="23.25" customHeight="1" x14ac:dyDescent="0.2">
      <c r="A31" s="63"/>
      <c r="K31" s="288"/>
    </row>
    <row r="32" spans="1:23" s="287" customFormat="1" x14ac:dyDescent="0.2">
      <c r="A32" s="300" t="s">
        <v>305</v>
      </c>
      <c r="B32" s="94" t="s">
        <v>306</v>
      </c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</row>
    <row r="33" spans="1:23" s="287" customFormat="1" x14ac:dyDescent="0.2">
      <c r="A33" s="300"/>
      <c r="B33" s="94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</row>
    <row r="34" spans="1:23" ht="12.75" x14ac:dyDescent="0.2">
      <c r="B34" s="635" t="s">
        <v>341</v>
      </c>
      <c r="C34" s="635"/>
      <c r="D34" s="635"/>
      <c r="E34" s="635"/>
      <c r="F34" s="635"/>
      <c r="G34" s="635"/>
      <c r="H34" s="635"/>
      <c r="I34" s="635"/>
      <c r="J34" s="635"/>
      <c r="K34" s="635"/>
      <c r="L34" s="635"/>
      <c r="M34" s="635"/>
      <c r="N34" s="635"/>
      <c r="O34" s="635"/>
      <c r="P34" s="635"/>
      <c r="Q34" s="635"/>
      <c r="R34" s="635"/>
      <c r="S34" s="635"/>
      <c r="T34" s="635"/>
      <c r="U34" s="635"/>
      <c r="V34" s="635"/>
      <c r="W34" s="635"/>
    </row>
    <row r="35" spans="1:23" ht="12.75" x14ac:dyDescent="0.2">
      <c r="B35" s="580" t="s">
        <v>384</v>
      </c>
      <c r="C35" s="580"/>
      <c r="D35" s="580"/>
      <c r="E35" s="580"/>
      <c r="F35" s="580"/>
      <c r="G35" s="580"/>
      <c r="H35" s="580"/>
      <c r="I35" s="580"/>
      <c r="J35" s="580"/>
      <c r="K35" s="580"/>
      <c r="L35" s="580"/>
      <c r="M35" s="580"/>
      <c r="N35" s="580"/>
      <c r="O35" s="580"/>
      <c r="P35" s="580"/>
      <c r="Q35" s="580"/>
      <c r="R35" s="580"/>
      <c r="S35" s="580"/>
      <c r="T35" s="580"/>
      <c r="U35" s="580"/>
      <c r="V35" s="580"/>
      <c r="W35" s="580"/>
    </row>
    <row r="36" spans="1:23" x14ac:dyDescent="0.2">
      <c r="K36" s="64"/>
    </row>
  </sheetData>
  <mergeCells count="12">
    <mergeCell ref="W6:W7"/>
    <mergeCell ref="B34:W34"/>
    <mergeCell ref="B35:W35"/>
    <mergeCell ref="B2:V2"/>
    <mergeCell ref="B4:V4"/>
    <mergeCell ref="B6:D6"/>
    <mergeCell ref="E6:G6"/>
    <mergeCell ref="H6:J6"/>
    <mergeCell ref="K6:M6"/>
    <mergeCell ref="N6:P6"/>
    <mergeCell ref="Q6:S6"/>
    <mergeCell ref="T6:V6"/>
  </mergeCells>
  <hyperlinks>
    <hyperlink ref="U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firstPageNumber="26" fitToHeight="0" orientation="landscape" useFirstPageNumber="1" r:id="rId1"/>
  <headerFooter differentFirst="1">
    <oddFooter>Página &amp;P</oddFooter>
    <firstHeader>&amp;C&amp;G</firstHeader>
    <firstFooter>Página &amp;P</firstFooter>
  </headerFooter>
  <rowBreaks count="1" manualBreakCount="1">
    <brk id="23" max="10" man="1"/>
  </rowBreaks>
  <ignoredErrors>
    <ignoredError sqref="J30 G30 M30 P30 S30 D30" formula="1"/>
  </ignoredError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33"/>
  <sheetViews>
    <sheetView view="pageLayout" topLeftCell="B1" zoomScale="70" zoomScaleNormal="100" zoomScalePageLayoutView="70" workbookViewId="0">
      <selection activeCell="B1" sqref="B1"/>
    </sheetView>
  </sheetViews>
  <sheetFormatPr baseColWidth="10" defaultRowHeight="15" x14ac:dyDescent="0.2"/>
  <cols>
    <col min="1" max="1" width="0.140625" hidden="1" customWidth="1"/>
    <col min="2" max="2" width="140" style="1" customWidth="1"/>
    <col min="3" max="3" width="18.85546875" style="4" customWidth="1"/>
    <col min="5" max="5" width="11.7109375" bestFit="1" customWidth="1"/>
  </cols>
  <sheetData>
    <row r="1" spans="2:7" x14ac:dyDescent="0.2">
      <c r="B1" s="6" t="s">
        <v>278</v>
      </c>
    </row>
    <row r="2" spans="2:7" ht="49.5" customHeight="1" thickBot="1" x14ac:dyDescent="0.35">
      <c r="B2" s="448" t="s">
        <v>350</v>
      </c>
      <c r="C2" s="449"/>
    </row>
    <row r="3" spans="2:7" ht="25.5" customHeight="1" thickBot="1" x14ac:dyDescent="0.25">
      <c r="B3" s="560" t="s">
        <v>110</v>
      </c>
      <c r="C3" s="561">
        <f>'Tabla 2'!J23</f>
        <v>6578079</v>
      </c>
    </row>
    <row r="4" spans="2:7" ht="25.5" customHeight="1" thickBot="1" x14ac:dyDescent="0.25">
      <c r="B4" s="562" t="s">
        <v>85</v>
      </c>
      <c r="C4" s="563">
        <f>'Tabla 2'!I23</f>
        <v>363954</v>
      </c>
    </row>
    <row r="5" spans="2:7" ht="25.5" customHeight="1" thickTop="1" thickBot="1" x14ac:dyDescent="0.25">
      <c r="B5" s="560" t="s">
        <v>263</v>
      </c>
      <c r="C5" s="561">
        <f>'Tabla 2'!D23</f>
        <v>5423824</v>
      </c>
    </row>
    <row r="6" spans="2:7" ht="25.5" customHeight="1" thickBot="1" x14ac:dyDescent="0.25">
      <c r="B6" s="564" t="s">
        <v>264</v>
      </c>
      <c r="C6" s="563">
        <f>'Tabla 2'!G23</f>
        <v>1154255</v>
      </c>
    </row>
    <row r="7" spans="2:7" ht="25.5" customHeight="1" thickTop="1" thickBot="1" x14ac:dyDescent="0.25">
      <c r="B7" s="565" t="s">
        <v>86</v>
      </c>
      <c r="C7" s="566">
        <f>C4/C3*100</f>
        <v>5.5328310894411574</v>
      </c>
    </row>
    <row r="8" spans="2:7" ht="25.5" customHeight="1" thickTop="1" thickBot="1" x14ac:dyDescent="0.25">
      <c r="B8" s="567" t="s">
        <v>87</v>
      </c>
      <c r="C8" s="568">
        <f>'Tabla 2'!C23</f>
        <v>215878</v>
      </c>
    </row>
    <row r="9" spans="2:7" ht="25.5" customHeight="1" thickTop="1" thickBot="1" x14ac:dyDescent="0.25">
      <c r="B9" s="565" t="s">
        <v>88</v>
      </c>
      <c r="C9" s="569">
        <f>C8/C5</f>
        <v>3.9801807728274366E-2</v>
      </c>
    </row>
    <row r="10" spans="2:7" ht="25.5" customHeight="1" thickTop="1" thickBot="1" x14ac:dyDescent="0.25">
      <c r="B10" s="567" t="s">
        <v>108</v>
      </c>
      <c r="C10" s="570">
        <f>C8/C3</f>
        <v>3.2817787685432177E-2</v>
      </c>
    </row>
    <row r="11" spans="2:7" ht="25.5" customHeight="1" thickTop="1" thickBot="1" x14ac:dyDescent="0.25">
      <c r="B11" s="565" t="s">
        <v>89</v>
      </c>
      <c r="C11" s="571">
        <f>'Tabla 2'!F23</f>
        <v>148076</v>
      </c>
    </row>
    <row r="12" spans="2:7" ht="25.5" customHeight="1" thickTop="1" thickBot="1" x14ac:dyDescent="0.25">
      <c r="B12" s="572" t="s">
        <v>90</v>
      </c>
      <c r="C12" s="573">
        <f>C11/C6*100</f>
        <v>12.828707694573557</v>
      </c>
    </row>
    <row r="13" spans="2:7" ht="25.5" customHeight="1" thickTop="1" thickBot="1" x14ac:dyDescent="0.25">
      <c r="B13" s="565" t="s">
        <v>109</v>
      </c>
      <c r="C13" s="569">
        <f>C11/C3</f>
        <v>2.2510523208979401E-2</v>
      </c>
    </row>
    <row r="14" spans="2:7" ht="25.5" customHeight="1" thickTop="1" thickBot="1" x14ac:dyDescent="0.25">
      <c r="B14" s="567" t="s">
        <v>91</v>
      </c>
      <c r="C14" s="568">
        <f>'Tabla 4 '!I9</f>
        <v>4563</v>
      </c>
    </row>
    <row r="15" spans="2:7" ht="25.5" customHeight="1" thickTop="1" thickBot="1" x14ac:dyDescent="0.25">
      <c r="B15" s="565" t="s">
        <v>92</v>
      </c>
      <c r="C15" s="571">
        <f>'Tabla 6'!N24</f>
        <v>193754</v>
      </c>
      <c r="G15" s="2"/>
    </row>
    <row r="16" spans="2:7" ht="25.5" customHeight="1" thickTop="1" thickBot="1" x14ac:dyDescent="0.25">
      <c r="B16" s="567" t="s">
        <v>93</v>
      </c>
      <c r="C16" s="568">
        <f>'Tabla 17'!W30</f>
        <v>200604</v>
      </c>
    </row>
    <row r="17" spans="2:3" ht="25.5" customHeight="1" thickTop="1" thickBot="1" x14ac:dyDescent="0.25">
      <c r="B17" s="565" t="s">
        <v>94</v>
      </c>
      <c r="C17" s="574">
        <f>'Tabla 14'!G85/1000</f>
        <v>6.2234940592566582E-2</v>
      </c>
    </row>
    <row r="18" spans="2:3" ht="25.5" customHeight="1" thickTop="1" thickBot="1" x14ac:dyDescent="0.25">
      <c r="B18" s="567" t="s">
        <v>95</v>
      </c>
      <c r="C18" s="568">
        <f>'Tabla 1'!AG9</f>
        <v>210113</v>
      </c>
    </row>
    <row r="19" spans="2:3" ht="25.5" customHeight="1" thickTop="1" thickBot="1" x14ac:dyDescent="0.25">
      <c r="B19" s="565" t="s">
        <v>96</v>
      </c>
      <c r="C19" s="569">
        <f>C18/$C$4</f>
        <v>0.57730647279601266</v>
      </c>
    </row>
    <row r="20" spans="2:3" ht="25.5" customHeight="1" thickTop="1" thickBot="1" x14ac:dyDescent="0.25">
      <c r="B20" s="567" t="s">
        <v>97</v>
      </c>
      <c r="C20" s="568">
        <f>'Tabla 1'!AG16</f>
        <v>31865</v>
      </c>
    </row>
    <row r="21" spans="2:3" ht="25.5" customHeight="1" thickTop="1" thickBot="1" x14ac:dyDescent="0.25">
      <c r="B21" s="565" t="s">
        <v>98</v>
      </c>
      <c r="C21" s="574">
        <f>C20/C4</f>
        <v>8.7552273089456359E-2</v>
      </c>
    </row>
    <row r="22" spans="2:3" ht="25.5" customHeight="1" thickTop="1" thickBot="1" x14ac:dyDescent="0.25">
      <c r="B22" s="567" t="s">
        <v>99</v>
      </c>
      <c r="C22" s="568">
        <f>'Tabla 1'!AG17</f>
        <v>57867</v>
      </c>
    </row>
    <row r="23" spans="2:3" ht="25.5" customHeight="1" thickTop="1" thickBot="1" x14ac:dyDescent="0.25">
      <c r="B23" s="565" t="s">
        <v>100</v>
      </c>
      <c r="C23" s="574">
        <f>C22/$C$4</f>
        <v>0.15899536754644819</v>
      </c>
    </row>
    <row r="24" spans="2:3" ht="25.5" customHeight="1" thickTop="1" thickBot="1" x14ac:dyDescent="0.25">
      <c r="B24" s="567" t="s">
        <v>101</v>
      </c>
      <c r="C24" s="568">
        <f>'Tabla 1'!AG18</f>
        <v>52828</v>
      </c>
    </row>
    <row r="25" spans="2:3" ht="25.5" customHeight="1" thickTop="1" thickBot="1" x14ac:dyDescent="0.25">
      <c r="B25" s="565" t="s">
        <v>102</v>
      </c>
      <c r="C25" s="574">
        <f>C24/$C$4</f>
        <v>0.14515021129043781</v>
      </c>
    </row>
    <row r="26" spans="2:3" ht="25.5" customHeight="1" thickTop="1" thickBot="1" x14ac:dyDescent="0.25">
      <c r="B26" s="567" t="s">
        <v>103</v>
      </c>
      <c r="C26" s="568">
        <f>'Tabla 8'!E15+'Tabla 8'!G15</f>
        <v>143057</v>
      </c>
    </row>
    <row r="27" spans="2:3" ht="25.5" customHeight="1" thickTop="1" thickBot="1" x14ac:dyDescent="0.25">
      <c r="B27" s="565" t="s">
        <v>104</v>
      </c>
      <c r="C27" s="574">
        <f>C26/C4</f>
        <v>0.39306340911214055</v>
      </c>
    </row>
    <row r="28" spans="2:3" ht="25.5" customHeight="1" thickTop="1" thickBot="1" x14ac:dyDescent="0.25">
      <c r="B28" s="567" t="s">
        <v>105</v>
      </c>
      <c r="C28" s="568">
        <f>'Tabla 8'!G15</f>
        <v>57357</v>
      </c>
    </row>
    <row r="29" spans="2:3" ht="25.5" customHeight="1" thickTop="1" thickBot="1" x14ac:dyDescent="0.25">
      <c r="B29" s="565" t="s">
        <v>106</v>
      </c>
      <c r="C29" s="569">
        <f>C28/C4</f>
        <v>0.15759409156102144</v>
      </c>
    </row>
    <row r="30" spans="2:3" ht="25.5" customHeight="1" thickTop="1" thickBot="1" x14ac:dyDescent="0.25">
      <c r="B30" s="567" t="s">
        <v>107</v>
      </c>
      <c r="C30" s="568">
        <f>'Tabla 12'!G20</f>
        <v>27203</v>
      </c>
    </row>
    <row r="31" spans="2:3" ht="25.5" customHeight="1" thickTop="1" thickBot="1" x14ac:dyDescent="0.25">
      <c r="B31" s="575" t="s">
        <v>265</v>
      </c>
      <c r="C31" s="576">
        <f>C30/C3</f>
        <v>4.1354018399596603E-3</v>
      </c>
    </row>
    <row r="32" spans="2:3" ht="9.75" customHeight="1" x14ac:dyDescent="0.2"/>
    <row r="33" spans="3:3" ht="14.25" x14ac:dyDescent="0.2">
      <c r="C33" s="3"/>
    </row>
  </sheetData>
  <hyperlinks>
    <hyperlink ref="B1" location="Índice!A1" display="Volver al índice"/>
  </hyperlinks>
  <printOptions horizontalCentered="1" verticalCentered="1"/>
  <pageMargins left="0" right="0" top="0.70866141732283472" bottom="0.74803149606299213" header="0" footer="0.19685039370078741"/>
  <pageSetup paperSize="9" scale="60" firstPageNumber="32" orientation="landscape" useFirstPageNumber="1" r:id="rId1"/>
  <headerFooter>
    <oddHeader>&amp;L&amp;G</oddHeader>
    <oddFooter>&amp;CPágina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8" tint="0.59999389629810485"/>
  </sheetPr>
  <dimension ref="A1:AL33"/>
  <sheetViews>
    <sheetView zoomScaleNormal="100" workbookViewId="0">
      <selection activeCell="AL14" sqref="AL14"/>
    </sheetView>
  </sheetViews>
  <sheetFormatPr baseColWidth="10" defaultRowHeight="12" x14ac:dyDescent="0.2"/>
  <cols>
    <col min="1" max="1" width="2.5703125" style="32" customWidth="1"/>
    <col min="2" max="2" width="22.85546875" style="32" customWidth="1"/>
    <col min="3" max="3" width="9.5703125" style="32" hidden="1" customWidth="1"/>
    <col min="4" max="4" width="6.85546875" style="32" hidden="1" customWidth="1"/>
    <col min="5" max="5" width="8.7109375" style="32" hidden="1" customWidth="1"/>
    <col min="6" max="6" width="6" style="32" hidden="1" customWidth="1"/>
    <col min="7" max="7" width="9.85546875" style="32" hidden="1" customWidth="1"/>
    <col min="8" max="8" width="6.5703125" style="32" hidden="1" customWidth="1"/>
    <col min="9" max="9" width="10.7109375" style="32" hidden="1" customWidth="1"/>
    <col min="10" max="10" width="7" style="32" hidden="1" customWidth="1"/>
    <col min="11" max="11" width="11.28515625" style="32" hidden="1" customWidth="1"/>
    <col min="12" max="12" width="7" style="32" hidden="1" customWidth="1"/>
    <col min="13" max="13" width="9.42578125" style="32" hidden="1" customWidth="1"/>
    <col min="14" max="14" width="7" style="32" hidden="1" customWidth="1"/>
    <col min="15" max="15" width="9.85546875" style="32" hidden="1" customWidth="1"/>
    <col min="16" max="16" width="8.42578125" style="32" hidden="1" customWidth="1"/>
    <col min="17" max="17" width="10.85546875" style="32" hidden="1" customWidth="1"/>
    <col min="18" max="18" width="9.28515625" style="32" hidden="1" customWidth="1"/>
    <col min="19" max="19" width="10.42578125" style="32" hidden="1" customWidth="1"/>
    <col min="20" max="20" width="8.7109375" style="32" hidden="1" customWidth="1"/>
    <col min="21" max="22" width="8.85546875" style="32" customWidth="1"/>
    <col min="23" max="23" width="9.7109375" style="32" customWidth="1"/>
    <col min="24" max="24" width="8.140625" style="32" customWidth="1"/>
    <col min="25" max="25" width="10.140625" style="32" customWidth="1"/>
    <col min="26" max="26" width="8.5703125" style="32" customWidth="1"/>
    <col min="27" max="27" width="8.7109375" style="32" customWidth="1"/>
    <col min="28" max="28" width="9.7109375" style="32" customWidth="1"/>
    <col min="29" max="29" width="8.7109375" style="32" customWidth="1"/>
    <col min="30" max="30" width="9.7109375" style="32" customWidth="1"/>
    <col min="31" max="31" width="8.5703125" style="32" customWidth="1"/>
    <col min="32" max="32" width="9.85546875" style="32" customWidth="1"/>
    <col min="33" max="33" width="8.7109375" style="32" customWidth="1"/>
    <col min="34" max="34" width="9" style="32" customWidth="1"/>
    <col min="35" max="35" width="14.5703125" style="32" customWidth="1"/>
    <col min="36" max="16384" width="11.42578125" style="32"/>
  </cols>
  <sheetData>
    <row r="1" spans="2:38" ht="12.75" x14ac:dyDescent="0.2">
      <c r="B1" s="439"/>
    </row>
    <row r="2" spans="2:38" ht="15" x14ac:dyDescent="0.25"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577" t="s">
        <v>59</v>
      </c>
      <c r="V2" s="577"/>
      <c r="W2" s="577"/>
      <c r="X2" s="577"/>
      <c r="Y2" s="577"/>
      <c r="Z2" s="577"/>
      <c r="AA2" s="577"/>
      <c r="AB2" s="577"/>
      <c r="AC2" s="577"/>
      <c r="AD2" s="577"/>
      <c r="AE2" s="577"/>
      <c r="AF2" s="577"/>
      <c r="AG2" s="450"/>
      <c r="AH2" s="450"/>
    </row>
    <row r="3" spans="2:38" ht="12.75" x14ac:dyDescent="0.2">
      <c r="AF3" s="61" t="s">
        <v>278</v>
      </c>
      <c r="AG3" s="61"/>
      <c r="AH3" s="61"/>
    </row>
    <row r="4" spans="2:38" ht="15" customHeight="1" x14ac:dyDescent="0.25"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578" t="s">
        <v>339</v>
      </c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451"/>
      <c r="AH4" s="451"/>
    </row>
    <row r="5" spans="2:38" ht="14.25" customHeight="1" x14ac:dyDescent="0.2"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441"/>
      <c r="R5" s="441"/>
      <c r="S5" s="441"/>
      <c r="T5" s="441"/>
      <c r="U5" s="579" t="s">
        <v>0</v>
      </c>
      <c r="V5" s="579"/>
      <c r="W5" s="579"/>
      <c r="X5" s="579"/>
      <c r="Y5" s="579"/>
      <c r="Z5" s="579"/>
      <c r="AA5" s="579"/>
      <c r="AB5" s="579"/>
      <c r="AC5" s="579"/>
      <c r="AD5" s="579"/>
      <c r="AE5" s="579"/>
      <c r="AF5" s="579"/>
      <c r="AG5" s="452"/>
      <c r="AH5" s="452"/>
    </row>
    <row r="6" spans="2:38" ht="12.75" x14ac:dyDescent="0.2">
      <c r="C6" s="34"/>
      <c r="D6" s="35"/>
      <c r="E6" s="35"/>
      <c r="F6" s="35"/>
      <c r="G6" s="35"/>
      <c r="H6" s="35"/>
      <c r="I6" s="35"/>
      <c r="J6" s="35"/>
    </row>
    <row r="7" spans="2:38" ht="12.75" thickBot="1" x14ac:dyDescent="0.25"/>
    <row r="8" spans="2:38" ht="13.5" thickBot="1" x14ac:dyDescent="0.25">
      <c r="B8" s="16"/>
      <c r="C8" s="17">
        <v>2002</v>
      </c>
      <c r="D8" s="18" t="s">
        <v>1</v>
      </c>
      <c r="E8" s="17">
        <v>2003</v>
      </c>
      <c r="F8" s="18" t="s">
        <v>1</v>
      </c>
      <c r="G8" s="17">
        <v>2004</v>
      </c>
      <c r="H8" s="18" t="s">
        <v>1</v>
      </c>
      <c r="I8" s="17">
        <v>2005</v>
      </c>
      <c r="J8" s="18" t="s">
        <v>1</v>
      </c>
      <c r="K8" s="19">
        <v>2006</v>
      </c>
      <c r="L8" s="18" t="s">
        <v>1</v>
      </c>
      <c r="M8" s="19">
        <v>2007</v>
      </c>
      <c r="N8" s="18" t="s">
        <v>1</v>
      </c>
      <c r="O8" s="19">
        <v>2008</v>
      </c>
      <c r="P8" s="18" t="s">
        <v>1</v>
      </c>
      <c r="Q8" s="19">
        <v>2009</v>
      </c>
      <c r="R8" s="18" t="s">
        <v>1</v>
      </c>
      <c r="S8" s="20">
        <v>2010</v>
      </c>
      <c r="T8" s="21" t="s">
        <v>1</v>
      </c>
      <c r="U8" s="473">
        <v>2012</v>
      </c>
      <c r="V8" s="474" t="s">
        <v>1</v>
      </c>
      <c r="W8" s="473">
        <v>2013</v>
      </c>
      <c r="X8" s="474" t="s">
        <v>1</v>
      </c>
      <c r="Y8" s="473">
        <v>2014</v>
      </c>
      <c r="Z8" s="474" t="s">
        <v>1</v>
      </c>
      <c r="AA8" s="475">
        <v>2015</v>
      </c>
      <c r="AB8" s="476" t="s">
        <v>1</v>
      </c>
      <c r="AC8" s="477">
        <v>2016</v>
      </c>
      <c r="AD8" s="476" t="s">
        <v>1</v>
      </c>
      <c r="AE8" s="477">
        <v>2017</v>
      </c>
      <c r="AF8" s="476" t="s">
        <v>1</v>
      </c>
      <c r="AG8" s="475">
        <v>2018</v>
      </c>
      <c r="AH8" s="476" t="s">
        <v>1</v>
      </c>
      <c r="AK8" s="472"/>
      <c r="AL8" s="454"/>
    </row>
    <row r="9" spans="2:38" s="36" customFormat="1" ht="12.75" x14ac:dyDescent="0.2">
      <c r="B9" s="137" t="s">
        <v>2</v>
      </c>
      <c r="C9" s="138">
        <v>115357</v>
      </c>
      <c r="D9" s="139">
        <v>63.338073563243633</v>
      </c>
      <c r="E9" s="138">
        <v>121780</v>
      </c>
      <c r="F9" s="139">
        <v>63.036715340935558</v>
      </c>
      <c r="G9" s="138">
        <v>128562</v>
      </c>
      <c r="H9" s="139">
        <v>62.725409836065573</v>
      </c>
      <c r="I9" s="138">
        <v>130356</v>
      </c>
      <c r="J9" s="139">
        <v>62.317919102778006</v>
      </c>
      <c r="K9" s="138">
        <v>141329</v>
      </c>
      <c r="L9" s="139">
        <v>62.389472336630952</v>
      </c>
      <c r="M9" s="138">
        <v>147205</v>
      </c>
      <c r="N9" s="139">
        <v>62.177402323125662</v>
      </c>
      <c r="O9" s="140">
        <v>147526</v>
      </c>
      <c r="P9" s="141">
        <v>61.523255862445737</v>
      </c>
      <c r="Q9" s="140">
        <v>155724</v>
      </c>
      <c r="R9" s="142">
        <v>61.492898013339179</v>
      </c>
      <c r="S9" s="140">
        <v>165883</v>
      </c>
      <c r="T9" s="143">
        <v>61.486882195517929</v>
      </c>
      <c r="U9" s="145">
        <f>U10+U11+U12+U13+U14</f>
        <v>175625</v>
      </c>
      <c r="V9" s="144">
        <f>U9*100/U24</f>
        <v>59.323350684181904</v>
      </c>
      <c r="W9" s="145">
        <f>W10+W11+W12+W13+W14</f>
        <v>181001</v>
      </c>
      <c r="X9" s="144">
        <f>W9*100/W24</f>
        <v>59.116844941618353</v>
      </c>
      <c r="Y9" s="145">
        <f>Y10+Y11+Y12+Y13+Y14</f>
        <v>180311</v>
      </c>
      <c r="Z9" s="146">
        <v>60.270235156554499</v>
      </c>
      <c r="AA9" s="147">
        <f>AA10+AA11+AA12+AA13+AA14</f>
        <v>188782</v>
      </c>
      <c r="AB9" s="148">
        <f>AA9*100/AA24</f>
        <v>58.568472389840132</v>
      </c>
      <c r="AC9" s="149">
        <f>AC10+AC11+AC12+AC13+AC14</f>
        <v>195980</v>
      </c>
      <c r="AD9" s="148">
        <f>AC9*100/AC24</f>
        <v>58.358644511940923</v>
      </c>
      <c r="AE9" s="149">
        <f>AE10+AE11+AE12+AE13+AE14</f>
        <v>202994</v>
      </c>
      <c r="AF9" s="148">
        <f>AE9*100/AE24</f>
        <v>58.015358805591362</v>
      </c>
      <c r="AG9" s="147">
        <f>AG10+AG11+AG12+AG13+AG14</f>
        <v>210113</v>
      </c>
      <c r="AH9" s="148">
        <f>AG9*100/$AG$24</f>
        <v>57.730647279601271</v>
      </c>
      <c r="AK9" s="472"/>
      <c r="AL9" s="454"/>
    </row>
    <row r="10" spans="2:38" ht="12.75" x14ac:dyDescent="0.2">
      <c r="B10" s="22" t="s">
        <v>3</v>
      </c>
      <c r="C10" s="23">
        <v>43453</v>
      </c>
      <c r="D10" s="24">
        <v>23.858364126525704</v>
      </c>
      <c r="E10" s="22">
        <v>46198</v>
      </c>
      <c r="F10" s="24">
        <v>23.913369808840049</v>
      </c>
      <c r="G10" s="22">
        <v>48750</v>
      </c>
      <c r="H10" s="24">
        <v>23.785128805620609</v>
      </c>
      <c r="I10" s="22">
        <v>50013</v>
      </c>
      <c r="J10" s="24">
        <v>23.909187824781647</v>
      </c>
      <c r="K10" s="22">
        <v>54408</v>
      </c>
      <c r="L10" s="24">
        <v>24.018328940920949</v>
      </c>
      <c r="M10" s="22">
        <v>57123</v>
      </c>
      <c r="N10" s="24">
        <v>24.127983104540654</v>
      </c>
      <c r="O10" s="22">
        <v>57915</v>
      </c>
      <c r="P10" s="24">
        <v>24.152484058901784</v>
      </c>
      <c r="Q10" s="22">
        <v>61401</v>
      </c>
      <c r="R10" s="25">
        <v>24.246265385663346</v>
      </c>
      <c r="S10" s="22">
        <v>65600</v>
      </c>
      <c r="T10" s="26">
        <v>24.315568635881775</v>
      </c>
      <c r="U10" s="28">
        <v>71960</v>
      </c>
      <c r="V10" s="27">
        <f>U10*100/U24</f>
        <v>24.306951261117323</v>
      </c>
      <c r="W10" s="29">
        <v>74467</v>
      </c>
      <c r="X10" s="27">
        <f>W10*100/W24</f>
        <v>24.321711439536212</v>
      </c>
      <c r="Y10" s="28">
        <v>74951</v>
      </c>
      <c r="Z10" s="30">
        <v>24.344225022736129</v>
      </c>
      <c r="AA10" s="28">
        <v>78509</v>
      </c>
      <c r="AB10" s="132">
        <f>AA10*100/AA24</f>
        <v>24.356941863387181</v>
      </c>
      <c r="AC10" s="130">
        <v>81761</v>
      </c>
      <c r="AD10" s="132">
        <f>AC10*100/AC24</f>
        <v>24.346673813352393</v>
      </c>
      <c r="AE10" s="130">
        <v>84816</v>
      </c>
      <c r="AF10" s="132">
        <f>AE10*100/AE24</f>
        <v>24.240276424204836</v>
      </c>
      <c r="AG10" s="28">
        <v>88095</v>
      </c>
      <c r="AH10" s="480">
        <f t="shared" ref="AH10:AH23" si="0">AG10*100/$AG$24</f>
        <v>24.204981948268188</v>
      </c>
      <c r="AK10" s="472"/>
      <c r="AL10" s="454"/>
    </row>
    <row r="11" spans="2:38" ht="12.75" x14ac:dyDescent="0.2">
      <c r="B11" s="22" t="s">
        <v>4</v>
      </c>
      <c r="C11" s="22">
        <v>38747</v>
      </c>
      <c r="D11" s="24">
        <v>21.27448127426165</v>
      </c>
      <c r="E11" s="22">
        <v>40409</v>
      </c>
      <c r="F11" s="24">
        <v>20.916822386367752</v>
      </c>
      <c r="G11" s="22">
        <v>42128</v>
      </c>
      <c r="H11" s="24">
        <v>20.554254488680719</v>
      </c>
      <c r="I11" s="22">
        <v>42280</v>
      </c>
      <c r="J11" s="24">
        <v>20.212354012592087</v>
      </c>
      <c r="K11" s="22">
        <v>45894</v>
      </c>
      <c r="L11" s="24">
        <v>20.259836575772425</v>
      </c>
      <c r="M11" s="22">
        <v>47285</v>
      </c>
      <c r="N11" s="24">
        <v>19.972544878563887</v>
      </c>
      <c r="O11" s="22">
        <v>46659</v>
      </c>
      <c r="P11" s="24">
        <v>19.458357138984692</v>
      </c>
      <c r="Q11" s="22">
        <v>48961</v>
      </c>
      <c r="R11" s="25">
        <v>19.33390986380455</v>
      </c>
      <c r="S11" s="22">
        <v>52117</v>
      </c>
      <c r="T11" s="26">
        <v>19.317903820064792</v>
      </c>
      <c r="U11" s="28">
        <v>56416</v>
      </c>
      <c r="V11" s="27">
        <f>U11*100/U24</f>
        <v>19.056433606825944</v>
      </c>
      <c r="W11" s="28">
        <v>57698</v>
      </c>
      <c r="X11" s="27">
        <f>W11*100/W24</f>
        <v>18.84477831305626</v>
      </c>
      <c r="Y11" s="28">
        <v>56940</v>
      </c>
      <c r="Z11" s="30">
        <v>18.494218526698713</v>
      </c>
      <c r="AA11" s="28">
        <v>59350</v>
      </c>
      <c r="AB11" s="132">
        <f>AA11*100/AA24</f>
        <v>18.41297812469945</v>
      </c>
      <c r="AC11" s="130">
        <v>61330</v>
      </c>
      <c r="AD11" s="132">
        <f>AC11*100/AC24</f>
        <v>18.262759811803942</v>
      </c>
      <c r="AE11" s="130">
        <v>63039</v>
      </c>
      <c r="AF11" s="132">
        <f>AE11*100/AE24</f>
        <v>18.016444839481334</v>
      </c>
      <c r="AG11" s="28">
        <v>64584</v>
      </c>
      <c r="AH11" s="480">
        <f t="shared" si="0"/>
        <v>17.745099655450964</v>
      </c>
      <c r="AK11" s="472"/>
      <c r="AL11" s="454"/>
    </row>
    <row r="12" spans="2:38" ht="12.75" x14ac:dyDescent="0.2">
      <c r="B12" s="22" t="s">
        <v>5</v>
      </c>
      <c r="C12" s="22">
        <v>24526</v>
      </c>
      <c r="D12" s="24">
        <v>13.46627939537361</v>
      </c>
      <c r="E12" s="22">
        <v>25910</v>
      </c>
      <c r="F12" s="24">
        <v>13.41173669308294</v>
      </c>
      <c r="G12" s="22">
        <v>27047</v>
      </c>
      <c r="H12" s="24">
        <v>13.196233411397346</v>
      </c>
      <c r="I12" s="22">
        <v>27090</v>
      </c>
      <c r="J12" s="24">
        <v>12.950630799458837</v>
      </c>
      <c r="K12" s="22">
        <v>28825</v>
      </c>
      <c r="L12" s="24">
        <v>12.724752457764417</v>
      </c>
      <c r="M12" s="22">
        <v>29956</v>
      </c>
      <c r="N12" s="24">
        <v>12.653009503695882</v>
      </c>
      <c r="O12" s="22">
        <v>30157</v>
      </c>
      <c r="P12" s="24">
        <v>12.576473482937082</v>
      </c>
      <c r="Q12" s="22">
        <v>31703</v>
      </c>
      <c r="R12" s="25">
        <v>12.519003786936452</v>
      </c>
      <c r="S12" s="22">
        <v>33503</v>
      </c>
      <c r="T12" s="26">
        <v>12.418361219633338</v>
      </c>
      <c r="U12" s="28">
        <v>35616</v>
      </c>
      <c r="V12" s="27">
        <f>U12*100/U24</f>
        <v>12.030522180599702</v>
      </c>
      <c r="W12" s="28">
        <v>36172</v>
      </c>
      <c r="X12" s="27">
        <f>W12*100/W24</f>
        <v>11.814158569445578</v>
      </c>
      <c r="Y12" s="28">
        <v>35583</v>
      </c>
      <c r="Z12" s="30">
        <v>11.557424970767832</v>
      </c>
      <c r="AA12" s="28">
        <v>36933</v>
      </c>
      <c r="AB12" s="132">
        <f>AA12*100/AA24</f>
        <v>11.458239613808338</v>
      </c>
      <c r="AC12" s="130">
        <v>37751</v>
      </c>
      <c r="AD12" s="132">
        <f>AC12*100/AC24</f>
        <v>11.241438866059198</v>
      </c>
      <c r="AE12" s="130">
        <v>38644</v>
      </c>
      <c r="AF12" s="132">
        <f>AE12*100/AE24</f>
        <v>11.04439306424462</v>
      </c>
      <c r="AG12" s="28">
        <v>39631</v>
      </c>
      <c r="AH12" s="480">
        <f t="shared" si="0"/>
        <v>10.889013446754261</v>
      </c>
      <c r="AK12" s="472"/>
      <c r="AL12" s="454"/>
    </row>
    <row r="13" spans="2:38" ht="12.75" x14ac:dyDescent="0.2">
      <c r="B13" s="22" t="s">
        <v>6</v>
      </c>
      <c r="C13" s="22">
        <v>1128</v>
      </c>
      <c r="D13" s="24">
        <v>0.61934123615678993</v>
      </c>
      <c r="E13" s="22">
        <v>1240</v>
      </c>
      <c r="F13" s="24">
        <v>0.6418584909078674</v>
      </c>
      <c r="G13" s="22">
        <v>1381</v>
      </c>
      <c r="H13" s="24">
        <v>0.6737900078064013</v>
      </c>
      <c r="I13" s="22">
        <v>1409</v>
      </c>
      <c r="J13" s="24">
        <v>0.67358578059939089</v>
      </c>
      <c r="K13" s="22">
        <v>1536</v>
      </c>
      <c r="L13" s="24">
        <v>0.67806486643976216</v>
      </c>
      <c r="M13" s="22">
        <v>1638</v>
      </c>
      <c r="N13" s="24">
        <v>0.69186906019007388</v>
      </c>
      <c r="O13" s="22">
        <v>1645</v>
      </c>
      <c r="P13" s="24">
        <v>0.68601979240081901</v>
      </c>
      <c r="Q13" s="22">
        <v>1724</v>
      </c>
      <c r="R13" s="25">
        <v>0.68077981669490084</v>
      </c>
      <c r="S13" s="22">
        <v>1876</v>
      </c>
      <c r="T13" s="26">
        <v>0.69536595672125312</v>
      </c>
      <c r="U13" s="28">
        <v>2089</v>
      </c>
      <c r="V13" s="27">
        <f>U13*100/U24</f>
        <v>0.70563120045127969</v>
      </c>
      <c r="W13" s="28">
        <v>2160</v>
      </c>
      <c r="X13" s="27">
        <f>W13*100/W24</f>
        <v>0.70547889279007103</v>
      </c>
      <c r="Y13" s="28">
        <v>2150</v>
      </c>
      <c r="Z13" s="30">
        <v>0.6983240223463687</v>
      </c>
      <c r="AA13" s="28">
        <v>2157</v>
      </c>
      <c r="AB13" s="132">
        <f>AA13*100/AA24</f>
        <v>0.66919618896338195</v>
      </c>
      <c r="AC13" s="130">
        <v>2155</v>
      </c>
      <c r="AD13" s="132">
        <f>AC13*100/AC24</f>
        <v>0.64171282234530402</v>
      </c>
      <c r="AE13" s="130">
        <v>2146</v>
      </c>
      <c r="AF13" s="132">
        <f>AE13*100/AE24</f>
        <v>0.61332334944283606</v>
      </c>
      <c r="AG13" s="28">
        <v>2164</v>
      </c>
      <c r="AH13" s="480">
        <f t="shared" si="0"/>
        <v>0.59458063381636139</v>
      </c>
      <c r="AK13" s="472"/>
      <c r="AL13" s="454"/>
    </row>
    <row r="14" spans="2:38" ht="12.75" x14ac:dyDescent="0.2">
      <c r="B14" s="22" t="s">
        <v>7</v>
      </c>
      <c r="C14" s="22">
        <v>4217</v>
      </c>
      <c r="D14" s="24">
        <v>2.3153918376535314</v>
      </c>
      <c r="E14" s="22">
        <v>4669</v>
      </c>
      <c r="F14" s="24">
        <v>2.4168042693942202</v>
      </c>
      <c r="G14" s="22">
        <v>5252</v>
      </c>
      <c r="H14" s="24">
        <v>2.5624512099921937</v>
      </c>
      <c r="I14" s="22">
        <v>5362</v>
      </c>
      <c r="J14" s="24">
        <v>2.5633548300737647</v>
      </c>
      <c r="K14" s="22">
        <v>6282</v>
      </c>
      <c r="L14" s="24">
        <v>2.7731793561032458</v>
      </c>
      <c r="M14" s="22">
        <v>6680</v>
      </c>
      <c r="N14" s="24">
        <v>2.8215417106652585</v>
      </c>
      <c r="O14" s="22">
        <v>6605</v>
      </c>
      <c r="P14" s="24">
        <v>2.7545050023145348</v>
      </c>
      <c r="Q14" s="22">
        <v>7265</v>
      </c>
      <c r="R14" s="25">
        <v>2.8688314201209133</v>
      </c>
      <c r="S14" s="22">
        <v>7983</v>
      </c>
      <c r="T14" s="26">
        <v>2.9590119576256737</v>
      </c>
      <c r="U14" s="28">
        <v>9544</v>
      </c>
      <c r="V14" s="27">
        <f>U14*100/U24</f>
        <v>3.2238124351876558</v>
      </c>
      <c r="W14" s="28">
        <v>10504</v>
      </c>
      <c r="X14" s="27">
        <f>W14*100/W24</f>
        <v>3.4307177267902342</v>
      </c>
      <c r="Y14" s="28">
        <v>10687</v>
      </c>
      <c r="Z14" s="30">
        <v>3.4711575938677406</v>
      </c>
      <c r="AA14" s="28">
        <v>11833</v>
      </c>
      <c r="AB14" s="132">
        <f>AA14*100/AA24</f>
        <v>3.6711165989817793</v>
      </c>
      <c r="AC14" s="130">
        <v>12983</v>
      </c>
      <c r="AD14" s="132">
        <f>AC14*100/AC24</f>
        <v>3.8660591983800847</v>
      </c>
      <c r="AE14" s="130">
        <v>14349</v>
      </c>
      <c r="AF14" s="132">
        <f>AE14*100/AE24</f>
        <v>4.1009211282177329</v>
      </c>
      <c r="AG14" s="28">
        <v>15639</v>
      </c>
      <c r="AH14" s="480">
        <f t="shared" si="0"/>
        <v>4.2969715953114953</v>
      </c>
      <c r="AK14" s="472"/>
      <c r="AL14" s="454"/>
    </row>
    <row r="15" spans="2:38" s="36" customFormat="1" ht="12.75" x14ac:dyDescent="0.2">
      <c r="B15" s="138" t="s">
        <v>9</v>
      </c>
      <c r="C15" s="138">
        <v>36590</v>
      </c>
      <c r="D15" s="139">
        <v>20.09015587852566</v>
      </c>
      <c r="E15" s="138">
        <v>39428</v>
      </c>
      <c r="F15" s="139">
        <v>20.40902949960919</v>
      </c>
      <c r="G15" s="138">
        <v>42356</v>
      </c>
      <c r="H15" s="139">
        <v>20.665495706479316</v>
      </c>
      <c r="I15" s="138">
        <v>43704</v>
      </c>
      <c r="J15" s="139">
        <v>20.893110685107015</v>
      </c>
      <c r="K15" s="138">
        <v>47420</v>
      </c>
      <c r="L15" s="139">
        <v>20.933486957404636</v>
      </c>
      <c r="M15" s="138">
        <v>50187</v>
      </c>
      <c r="N15" s="139">
        <v>21.198310454065471</v>
      </c>
      <c r="O15" s="138">
        <v>52452</v>
      </c>
      <c r="P15" s="139">
        <v>21.874231094837544</v>
      </c>
      <c r="Q15" s="138">
        <v>55620</v>
      </c>
      <c r="R15" s="142">
        <v>21.963441649982823</v>
      </c>
      <c r="S15" s="138">
        <v>59721</v>
      </c>
      <c r="T15" s="143">
        <v>22.136434062553285</v>
      </c>
      <c r="U15" s="145">
        <v>67835</v>
      </c>
      <c r="V15" s="144">
        <f>U15*100/U24</f>
        <v>22.913591422983512</v>
      </c>
      <c r="W15" s="145">
        <v>71501</v>
      </c>
      <c r="X15" s="144">
        <f>W15*100/W24</f>
        <v>23.352984404343921</v>
      </c>
      <c r="Y15" s="145">
        <v>74009</v>
      </c>
      <c r="Z15" s="146">
        <v>24.038261660387164</v>
      </c>
      <c r="AA15" s="145">
        <f>AA16+AA17</f>
        <v>78323</v>
      </c>
      <c r="AB15" s="148">
        <f>AA15*100/AA24</f>
        <v>24.299236489651815</v>
      </c>
      <c r="AC15" s="154">
        <f>AC16+AC17</f>
        <v>81974</v>
      </c>
      <c r="AD15" s="148">
        <f>AC15*100/AC24</f>
        <v>24.410100649157286</v>
      </c>
      <c r="AE15" s="154">
        <f>AE16+AE17</f>
        <v>86114</v>
      </c>
      <c r="AF15" s="148">
        <f>AE15*100/AE24</f>
        <v>24.611242737148359</v>
      </c>
      <c r="AG15" s="145">
        <f>AG16+AG17</f>
        <v>89732</v>
      </c>
      <c r="AH15" s="148">
        <f t="shared" si="0"/>
        <v>24.654764063590452</v>
      </c>
      <c r="AK15" s="472"/>
      <c r="AL15" s="454"/>
    </row>
    <row r="16" spans="2:38" ht="12.75" x14ac:dyDescent="0.2">
      <c r="B16" s="22" t="s">
        <v>10</v>
      </c>
      <c r="C16" s="22">
        <v>20649</v>
      </c>
      <c r="D16" s="24">
        <v>11.337568426774428</v>
      </c>
      <c r="E16" s="22">
        <v>21356</v>
      </c>
      <c r="F16" s="24">
        <v>11.054459622442272</v>
      </c>
      <c r="G16" s="22">
        <v>22155</v>
      </c>
      <c r="H16" s="24">
        <v>10.809426229508198</v>
      </c>
      <c r="I16" s="22">
        <v>22157</v>
      </c>
      <c r="J16" s="24">
        <v>10.592363478169414</v>
      </c>
      <c r="K16" s="22">
        <v>23069</v>
      </c>
      <c r="L16" s="24">
        <v>10.183775002538329</v>
      </c>
      <c r="M16" s="22">
        <v>23955</v>
      </c>
      <c r="N16" s="24">
        <v>10.118268215417107</v>
      </c>
      <c r="O16" s="22">
        <v>24835</v>
      </c>
      <c r="P16" s="24">
        <v>10.35702221536434</v>
      </c>
      <c r="Q16" s="22">
        <v>26194</v>
      </c>
      <c r="R16" s="25">
        <v>10.34358846781104</v>
      </c>
      <c r="S16" s="22">
        <v>27588</v>
      </c>
      <c r="T16" s="26">
        <v>10.225882736687597</v>
      </c>
      <c r="U16" s="28">
        <v>30495</v>
      </c>
      <c r="V16" s="27">
        <f>U16*100/U24</f>
        <v>10.300729276094675</v>
      </c>
      <c r="W16" s="28">
        <v>31889</v>
      </c>
      <c r="X16" s="27">
        <f>W16*100/W24</f>
        <v>10.415285376010452</v>
      </c>
      <c r="Y16" s="28">
        <v>32777</v>
      </c>
      <c r="Z16" s="30">
        <v>10.646030921138106</v>
      </c>
      <c r="AA16" s="28">
        <v>34397</v>
      </c>
      <c r="AB16" s="132">
        <f>AA16*100/AA24</f>
        <v>10.671460969760522</v>
      </c>
      <c r="AC16" s="130">
        <v>30219</v>
      </c>
      <c r="AD16" s="132">
        <f>AC16*100/AC24</f>
        <v>8.9985706628551014</v>
      </c>
      <c r="AE16" s="130">
        <v>31136</v>
      </c>
      <c r="AF16" s="132">
        <f>AE16*100/AE24</f>
        <v>8.8986187363709899</v>
      </c>
      <c r="AG16" s="28">
        <v>31865</v>
      </c>
      <c r="AH16" s="480">
        <f t="shared" si="0"/>
        <v>8.7552273089456367</v>
      </c>
      <c r="AK16" s="472"/>
      <c r="AL16" s="454"/>
    </row>
    <row r="17" spans="1:38" ht="12.75" x14ac:dyDescent="0.2">
      <c r="B17" s="22" t="s">
        <v>11</v>
      </c>
      <c r="C17" s="22">
        <v>15941</v>
      </c>
      <c r="D17" s="24">
        <v>8.7525874517512321</v>
      </c>
      <c r="E17" s="22">
        <v>18072</v>
      </c>
      <c r="F17" s="24">
        <v>9.3545698771669201</v>
      </c>
      <c r="G17" s="22">
        <v>20201</v>
      </c>
      <c r="H17" s="24">
        <v>9.8560694769711166</v>
      </c>
      <c r="I17" s="22">
        <v>21547</v>
      </c>
      <c r="J17" s="24">
        <v>10.300747206937599</v>
      </c>
      <c r="K17" s="22">
        <v>24351</v>
      </c>
      <c r="L17" s="24">
        <v>10.749711954866306</v>
      </c>
      <c r="M17" s="22">
        <v>26232</v>
      </c>
      <c r="N17" s="24">
        <v>11.080042238648364</v>
      </c>
      <c r="O17" s="22">
        <v>27617</v>
      </c>
      <c r="P17" s="24">
        <v>11.517208879473204</v>
      </c>
      <c r="Q17" s="22">
        <v>29426</v>
      </c>
      <c r="R17" s="25">
        <v>11.619853182171783</v>
      </c>
      <c r="S17" s="22">
        <v>32133</v>
      </c>
      <c r="T17" s="26">
        <v>11.910551325865686</v>
      </c>
      <c r="U17" s="28">
        <v>37340</v>
      </c>
      <c r="V17" s="27">
        <f>U17*100/U24</f>
        <v>12.612862146888839</v>
      </c>
      <c r="W17" s="28">
        <v>39612</v>
      </c>
      <c r="X17" s="27">
        <f>W17*100/W24</f>
        <v>12.937699028333469</v>
      </c>
      <c r="Y17" s="28">
        <v>41232</v>
      </c>
      <c r="Z17" s="30">
        <v>13.392230739249058</v>
      </c>
      <c r="AA17" s="28">
        <v>43926</v>
      </c>
      <c r="AB17" s="132">
        <f>AA17*100/AA24</f>
        <v>13.627775519891291</v>
      </c>
      <c r="AC17" s="130">
        <v>51755</v>
      </c>
      <c r="AD17" s="132">
        <f>AC17*100/AC24</f>
        <v>15.411529986302186</v>
      </c>
      <c r="AE17" s="130">
        <v>54978</v>
      </c>
      <c r="AF17" s="132">
        <f>AE17*100/AE24</f>
        <v>15.712624000777371</v>
      </c>
      <c r="AG17" s="28">
        <v>57867</v>
      </c>
      <c r="AH17" s="480">
        <f t="shared" si="0"/>
        <v>15.899536754644817</v>
      </c>
      <c r="AK17" s="472"/>
      <c r="AL17" s="454"/>
    </row>
    <row r="18" spans="1:38" s="36" customFormat="1" ht="12.75" x14ac:dyDescent="0.2">
      <c r="B18" s="138" t="s">
        <v>12</v>
      </c>
      <c r="C18" s="138">
        <v>30182</v>
      </c>
      <c r="D18" s="139">
        <v>16.571770558230707</v>
      </c>
      <c r="E18" s="138">
        <v>31981</v>
      </c>
      <c r="F18" s="139">
        <v>16.554255159455249</v>
      </c>
      <c r="G18" s="138">
        <v>34042</v>
      </c>
      <c r="H18" s="139">
        <v>16.609094457455111</v>
      </c>
      <c r="I18" s="138">
        <v>35119</v>
      </c>
      <c r="J18" s="139">
        <v>16.788970212114982</v>
      </c>
      <c r="K18" s="138">
        <v>37778</v>
      </c>
      <c r="L18" s="139">
        <v>16.677040705964412</v>
      </c>
      <c r="M18" s="138">
        <v>39358</v>
      </c>
      <c r="N18" s="139">
        <v>16.624287222808871</v>
      </c>
      <c r="O18" s="138">
        <v>39811</v>
      </c>
      <c r="P18" s="139">
        <v>16.602513042716723</v>
      </c>
      <c r="Q18" s="138">
        <v>41895</v>
      </c>
      <c r="R18" s="142">
        <v>16.543660336677998</v>
      </c>
      <c r="S18" s="138">
        <v>44182</v>
      </c>
      <c r="T18" s="143">
        <v>16.376683741928787</v>
      </c>
      <c r="U18" s="145">
        <v>47447</v>
      </c>
      <c r="V18" s="144">
        <f>U18*100/U24</f>
        <v>16.026847088469061</v>
      </c>
      <c r="W18" s="145">
        <v>48437</v>
      </c>
      <c r="X18" s="144">
        <f>W18*100/W24</f>
        <v>15.820037560218829</v>
      </c>
      <c r="Y18" s="145">
        <v>48311</v>
      </c>
      <c r="Z18" s="146">
        <v>15.691503183058334</v>
      </c>
      <c r="AA18" s="147">
        <f>AA19+AA20</f>
        <v>49804</v>
      </c>
      <c r="AB18" s="148">
        <f>AA18*100/AA24</f>
        <v>15.451389427506848</v>
      </c>
      <c r="AC18" s="149">
        <f>AC19+AC20</f>
        <v>50715</v>
      </c>
      <c r="AD18" s="148">
        <f>AC18*100/AC24</f>
        <v>15.101840271574057</v>
      </c>
      <c r="AE18" s="149">
        <f>AE19+AE20+AE21</f>
        <v>51831</v>
      </c>
      <c r="AF18" s="148">
        <f>AE18*100/AE24</f>
        <v>14.813216460844192</v>
      </c>
      <c r="AG18" s="147">
        <f>AG19+AG20+AG21</f>
        <v>52828</v>
      </c>
      <c r="AH18" s="148">
        <f t="shared" si="0"/>
        <v>14.515021129043781</v>
      </c>
      <c r="AK18" s="472"/>
      <c r="AL18" s="454"/>
    </row>
    <row r="19" spans="1:38" ht="12.75" x14ac:dyDescent="0.2">
      <c r="B19" s="22" t="s">
        <v>13</v>
      </c>
      <c r="C19" s="22">
        <v>10922</v>
      </c>
      <c r="D19" s="24">
        <v>5.9968483876812595</v>
      </c>
      <c r="E19" s="22">
        <v>11778</v>
      </c>
      <c r="F19" s="24">
        <v>6.0966204079942434</v>
      </c>
      <c r="G19" s="22">
        <v>12704</v>
      </c>
      <c r="H19" s="24">
        <v>6.1982825917252145</v>
      </c>
      <c r="I19" s="22">
        <v>13399</v>
      </c>
      <c r="J19" s="24">
        <v>6.4055187184181976</v>
      </c>
      <c r="K19" s="22">
        <v>14668</v>
      </c>
      <c r="L19" s="24">
        <v>6.4751663157151249</v>
      </c>
      <c r="M19" s="22">
        <v>15652</v>
      </c>
      <c r="N19" s="24">
        <v>6.6111932418162622</v>
      </c>
      <c r="O19" s="22">
        <v>16208</v>
      </c>
      <c r="P19" s="24">
        <v>6.7592758633632064</v>
      </c>
      <c r="Q19" s="22">
        <v>17382</v>
      </c>
      <c r="R19" s="25">
        <v>6.8638716785329272</v>
      </c>
      <c r="S19" s="22">
        <v>18512</v>
      </c>
      <c r="T19" s="26">
        <v>6.8617348565159055</v>
      </c>
      <c r="U19" s="28">
        <v>20501</v>
      </c>
      <c r="V19" s="27">
        <f>U19*100/U24</f>
        <v>6.9249139494742389</v>
      </c>
      <c r="W19" s="28">
        <v>21252</v>
      </c>
      <c r="X19" s="27">
        <f>W19*100/W24</f>
        <v>6.9411284396178656</v>
      </c>
      <c r="Y19" s="28">
        <v>21468</v>
      </c>
      <c r="Z19" s="30">
        <v>6.9728465635962067</v>
      </c>
      <c r="AA19" s="31">
        <v>22288</v>
      </c>
      <c r="AB19" s="132">
        <f>AA19*100/AA24</f>
        <v>6.9147170420101327</v>
      </c>
      <c r="AC19" s="131">
        <v>22922</v>
      </c>
      <c r="AD19" s="132">
        <f>AC19*100/AC24</f>
        <v>6.825680424036686</v>
      </c>
      <c r="AE19" s="131">
        <v>23629</v>
      </c>
      <c r="AF19" s="132">
        <f>AE19*100/AE24</f>
        <v>6.7531302068894563</v>
      </c>
      <c r="AG19" s="31">
        <v>24333</v>
      </c>
      <c r="AH19" s="480">
        <f t="shared" si="0"/>
        <v>6.6857350104683562</v>
      </c>
      <c r="AK19" s="472"/>
      <c r="AL19" s="454"/>
    </row>
    <row r="20" spans="1:38" ht="12.75" x14ac:dyDescent="0.2">
      <c r="B20" s="22" t="s">
        <v>14</v>
      </c>
      <c r="C20" s="22">
        <v>19260</v>
      </c>
      <c r="D20" s="24">
        <v>10.574922170549446</v>
      </c>
      <c r="E20" s="22">
        <v>20203</v>
      </c>
      <c r="F20" s="24">
        <v>10.457634751461004</v>
      </c>
      <c r="G20" s="22">
        <v>21338</v>
      </c>
      <c r="H20" s="24">
        <v>10.410811865729897</v>
      </c>
      <c r="I20" s="22">
        <v>21720</v>
      </c>
      <c r="J20" s="24">
        <v>10.383451493696786</v>
      </c>
      <c r="K20" s="22">
        <v>23110</v>
      </c>
      <c r="L20" s="24">
        <v>10.201874390249285</v>
      </c>
      <c r="M20" s="22">
        <v>23706</v>
      </c>
      <c r="N20" s="24">
        <v>10.013093980992608</v>
      </c>
      <c r="O20" s="22">
        <v>23603</v>
      </c>
      <c r="P20" s="24">
        <v>9.8432371793535154</v>
      </c>
      <c r="Q20" s="22">
        <v>24513</v>
      </c>
      <c r="R20" s="25">
        <v>9.6797886581450729</v>
      </c>
      <c r="S20" s="22">
        <v>25670</v>
      </c>
      <c r="T20" s="26">
        <v>9.514948885412883</v>
      </c>
      <c r="U20" s="28">
        <v>26946</v>
      </c>
      <c r="V20" s="27">
        <f>U20*100/U24</f>
        <v>9.1019331389948217</v>
      </c>
      <c r="W20" s="28">
        <v>27185</v>
      </c>
      <c r="X20" s="27">
        <f>W20*100/W24</f>
        <v>8.878909120600964</v>
      </c>
      <c r="Y20" s="28">
        <v>26843</v>
      </c>
      <c r="Z20" s="30">
        <v>8.7186566194621289</v>
      </c>
      <c r="AA20" s="31">
        <v>27516</v>
      </c>
      <c r="AB20" s="132">
        <f>AA20*100/AA24</f>
        <v>8.5366723854967166</v>
      </c>
      <c r="AC20" s="131">
        <v>27793</v>
      </c>
      <c r="AD20" s="132">
        <f>AC20*100/AC24</f>
        <v>8.2761598475373717</v>
      </c>
      <c r="AE20" s="131">
        <v>28150</v>
      </c>
      <c r="AF20" s="132">
        <f>AE20*100/AE24</f>
        <v>8.0452247375656256</v>
      </c>
      <c r="AG20" s="31">
        <v>28351</v>
      </c>
      <c r="AH20" s="480">
        <f t="shared" si="0"/>
        <v>7.7897206789869049</v>
      </c>
      <c r="AK20" s="472"/>
      <c r="AL20" s="454"/>
    </row>
    <row r="21" spans="1:38" ht="12.75" x14ac:dyDescent="0.2">
      <c r="B21" s="22" t="s">
        <v>309</v>
      </c>
      <c r="C21" s="22"/>
      <c r="D21" s="24"/>
      <c r="E21" s="22"/>
      <c r="F21" s="24"/>
      <c r="G21" s="22"/>
      <c r="H21" s="24"/>
      <c r="I21" s="22"/>
      <c r="J21" s="24"/>
      <c r="K21" s="22"/>
      <c r="L21" s="24"/>
      <c r="M21" s="22"/>
      <c r="N21" s="24"/>
      <c r="O21" s="22"/>
      <c r="P21" s="24"/>
      <c r="Q21" s="22"/>
      <c r="R21" s="25"/>
      <c r="S21" s="22"/>
      <c r="T21" s="26"/>
      <c r="U21" s="28"/>
      <c r="V21" s="27"/>
      <c r="W21" s="28"/>
      <c r="X21" s="27"/>
      <c r="Y21" s="28"/>
      <c r="Z21" s="30"/>
      <c r="AA21" s="31"/>
      <c r="AB21" s="132"/>
      <c r="AC21" s="131"/>
      <c r="AD21" s="132"/>
      <c r="AE21" s="131">
        <v>52</v>
      </c>
      <c r="AF21" s="132">
        <f>AE21*100/AE9</f>
        <v>2.5616520685340455E-2</v>
      </c>
      <c r="AG21" s="31">
        <v>144</v>
      </c>
      <c r="AH21" s="480">
        <f t="shared" si="0"/>
        <v>3.9565439588519428E-2</v>
      </c>
    </row>
    <row r="22" spans="1:38" ht="12.75" x14ac:dyDescent="0.2">
      <c r="B22" s="138" t="s">
        <v>8</v>
      </c>
      <c r="C22" s="138">
        <v>3286</v>
      </c>
      <c r="D22" s="139">
        <v>1.804215693272351</v>
      </c>
      <c r="E22" s="138">
        <v>3354</v>
      </c>
      <c r="F22" s="139">
        <v>1.7361236923427317</v>
      </c>
      <c r="G22" s="138">
        <v>4004</v>
      </c>
      <c r="H22" s="139">
        <v>1.9535519125683058</v>
      </c>
      <c r="I22" s="138">
        <v>4202</v>
      </c>
      <c r="J22" s="139">
        <v>2.0088058552722785</v>
      </c>
      <c r="K22" s="138">
        <v>4384</v>
      </c>
      <c r="L22" s="139">
        <v>1.9353101396301544</v>
      </c>
      <c r="M22" s="138">
        <v>4523</v>
      </c>
      <c r="N22" s="139">
        <v>1.9104540654699049</v>
      </c>
      <c r="O22" s="138">
        <v>4545</v>
      </c>
      <c r="P22" s="139">
        <v>1.8954163869068223</v>
      </c>
      <c r="Q22" s="138">
        <v>4670</v>
      </c>
      <c r="R22" s="142">
        <v>1.844107740119018</v>
      </c>
      <c r="S22" s="138">
        <v>4804</v>
      </c>
      <c r="T22" s="143">
        <v>1.7806706055910981</v>
      </c>
      <c r="U22" s="145">
        <v>5140</v>
      </c>
      <c r="V22" s="144">
        <f>U22*100/U24</f>
        <v>1.7362108043655231</v>
      </c>
      <c r="W22" s="145">
        <v>5236</v>
      </c>
      <c r="X22" s="144">
        <f>W22*100/W24</f>
        <v>1.7101330938188943</v>
      </c>
      <c r="Y22" s="145">
        <v>5249</v>
      </c>
      <c r="Z22" s="146">
        <v>1.7048850201377159</v>
      </c>
      <c r="AA22" s="145">
        <v>5418</v>
      </c>
      <c r="AB22" s="148">
        <f>AA22*100/AA24</f>
        <v>1.6809016930012068</v>
      </c>
      <c r="AC22" s="154">
        <v>5706</v>
      </c>
      <c r="AD22" s="148">
        <f>AC22*100/AC24</f>
        <v>1.6991245309987493</v>
      </c>
      <c r="AE22" s="154">
        <v>6164</v>
      </c>
      <c r="AF22" s="148">
        <f>AE22*100/AE24</f>
        <v>1.7616612888935888</v>
      </c>
      <c r="AG22" s="145">
        <v>6710</v>
      </c>
      <c r="AH22" s="148">
        <f t="shared" si="0"/>
        <v>1.8436395808261483</v>
      </c>
    </row>
    <row r="23" spans="1:38" ht="12.75" x14ac:dyDescent="0.2">
      <c r="B23" s="150" t="s">
        <v>297</v>
      </c>
      <c r="C23" s="150"/>
      <c r="D23" s="151"/>
      <c r="E23" s="150"/>
      <c r="F23" s="151"/>
      <c r="G23" s="150"/>
      <c r="H23" s="151"/>
      <c r="I23" s="150"/>
      <c r="J23" s="151"/>
      <c r="K23" s="150"/>
      <c r="L23" s="151"/>
      <c r="M23" s="150"/>
      <c r="N23" s="151"/>
      <c r="O23" s="160"/>
      <c r="P23" s="151"/>
      <c r="Q23" s="160"/>
      <c r="R23" s="152"/>
      <c r="S23" s="160"/>
      <c r="T23" s="153"/>
      <c r="U23" s="162"/>
      <c r="V23" s="161"/>
      <c r="W23" s="162"/>
      <c r="X23" s="161"/>
      <c r="Y23" s="162"/>
      <c r="Z23" s="163"/>
      <c r="AA23" s="162"/>
      <c r="AB23" s="164"/>
      <c r="AC23" s="165">
        <v>1445</v>
      </c>
      <c r="AD23" s="164">
        <f>AC23*100/AC24</f>
        <v>0.43029003632898577</v>
      </c>
      <c r="AE23" s="165">
        <v>2794</v>
      </c>
      <c r="AF23" s="164">
        <f>AE23*100/AE24</f>
        <v>0.79852070752249948</v>
      </c>
      <c r="AG23" s="162">
        <v>4571</v>
      </c>
      <c r="AH23" s="164">
        <f t="shared" si="0"/>
        <v>1.2559279469383493</v>
      </c>
    </row>
    <row r="24" spans="1:38" s="36" customFormat="1" ht="13.5" thickBot="1" x14ac:dyDescent="0.25">
      <c r="B24" s="155" t="s">
        <v>15</v>
      </c>
      <c r="C24" s="156">
        <v>182129</v>
      </c>
      <c r="D24" s="157">
        <v>100</v>
      </c>
      <c r="E24" s="156">
        <v>193189</v>
      </c>
      <c r="F24" s="157">
        <v>100</v>
      </c>
      <c r="G24" s="156">
        <v>204960</v>
      </c>
      <c r="H24" s="157">
        <v>100</v>
      </c>
      <c r="I24" s="156">
        <v>209179</v>
      </c>
      <c r="J24" s="157">
        <v>100</v>
      </c>
      <c r="K24" s="156">
        <v>226527</v>
      </c>
      <c r="L24" s="157">
        <v>100</v>
      </c>
      <c r="M24" s="156">
        <v>236750</v>
      </c>
      <c r="N24" s="157">
        <v>100</v>
      </c>
      <c r="O24" s="157">
        <v>239789</v>
      </c>
      <c r="P24" s="157">
        <v>100</v>
      </c>
      <c r="Q24" s="157">
        <v>253239</v>
      </c>
      <c r="R24" s="157">
        <v>100</v>
      </c>
      <c r="S24" s="157">
        <v>269786</v>
      </c>
      <c r="T24" s="158">
        <v>100</v>
      </c>
      <c r="U24" s="474">
        <f t="shared" ref="U24:AD24" si="1">U23+U22+U18+U15+U9</f>
        <v>296047</v>
      </c>
      <c r="V24" s="474">
        <f t="shared" si="1"/>
        <v>100</v>
      </c>
      <c r="W24" s="474">
        <f t="shared" si="1"/>
        <v>306175</v>
      </c>
      <c r="X24" s="474">
        <f t="shared" si="1"/>
        <v>100</v>
      </c>
      <c r="Y24" s="474">
        <f t="shared" si="1"/>
        <v>307880</v>
      </c>
      <c r="Z24" s="474">
        <f t="shared" si="1"/>
        <v>101.70488502013771</v>
      </c>
      <c r="AA24" s="474">
        <f t="shared" si="1"/>
        <v>322327</v>
      </c>
      <c r="AB24" s="478">
        <f t="shared" si="1"/>
        <v>100</v>
      </c>
      <c r="AC24" s="479">
        <f t="shared" si="1"/>
        <v>335820</v>
      </c>
      <c r="AD24" s="478">
        <f t="shared" si="1"/>
        <v>100</v>
      </c>
      <c r="AE24" s="479">
        <f>AE23+AE22+AE18+AE15+AE9</f>
        <v>349897</v>
      </c>
      <c r="AF24" s="478">
        <f t="shared" ref="AF24" si="2">AF23+AF22+AF18+AF15+AF9</f>
        <v>100</v>
      </c>
      <c r="AG24" s="474">
        <f>AG9+AG15+AG18+AG22+AG23</f>
        <v>363954</v>
      </c>
      <c r="AH24" s="478">
        <f>AH9+AH15+AH18+AH22+AH23</f>
        <v>100</v>
      </c>
    </row>
    <row r="25" spans="1:38" ht="12.75" x14ac:dyDescent="0.2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38" ht="16.5" customHeight="1" x14ac:dyDescent="0.2"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80" t="s">
        <v>338</v>
      </c>
      <c r="V26" s="580"/>
      <c r="W26" s="580"/>
      <c r="X26" s="580"/>
      <c r="Y26" s="580"/>
      <c r="Z26" s="580"/>
      <c r="AA26" s="580"/>
      <c r="AB26" s="580"/>
      <c r="AC26" s="580"/>
      <c r="AD26" s="580"/>
      <c r="AE26" s="580"/>
      <c r="AF26" s="580"/>
      <c r="AG26" s="453"/>
      <c r="AH26" s="453"/>
    </row>
    <row r="27" spans="1:38" ht="15" customHeight="1" x14ac:dyDescent="0.2"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441" t="s">
        <v>381</v>
      </c>
      <c r="V27" s="441"/>
      <c r="W27" s="441"/>
      <c r="X27" s="441"/>
      <c r="Y27" s="441"/>
      <c r="Z27" s="441"/>
      <c r="AA27" s="441"/>
      <c r="AB27" s="441"/>
      <c r="AC27" s="441"/>
      <c r="AD27" s="441"/>
      <c r="AE27" s="441"/>
      <c r="AF27" s="441"/>
      <c r="AG27" s="467"/>
      <c r="AH27" s="467"/>
    </row>
    <row r="28" spans="1:38" ht="12.75" x14ac:dyDescent="0.2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AF28" s="37"/>
      <c r="AG28" s="37"/>
      <c r="AH28" s="37"/>
    </row>
    <row r="29" spans="1:38" ht="12.75" x14ac:dyDescent="0.2"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38" s="34" customFormat="1" ht="12.75" x14ac:dyDescent="0.2">
      <c r="A30" s="298"/>
      <c r="AG30" s="452"/>
      <c r="AH30" s="452"/>
      <c r="AI30" s="32"/>
    </row>
    <row r="31" spans="1:38" s="34" customFormat="1" ht="12.75" x14ac:dyDescent="0.2">
      <c r="A31" s="298"/>
      <c r="B31" s="38"/>
      <c r="C31" s="38"/>
      <c r="D31" s="38"/>
      <c r="E31" s="38"/>
      <c r="F31" s="38"/>
      <c r="G31" s="38"/>
      <c r="H31" s="38"/>
      <c r="I31" s="38"/>
      <c r="AG31" s="452"/>
      <c r="AH31" s="452"/>
      <c r="AI31" s="32"/>
    </row>
    <row r="32" spans="1:38" s="34" customFormat="1" ht="12.75" x14ac:dyDescent="0.2">
      <c r="A32" s="298"/>
      <c r="B32" s="38"/>
      <c r="C32" s="38"/>
      <c r="D32" s="38"/>
      <c r="E32" s="38"/>
      <c r="F32" s="38"/>
      <c r="G32" s="38"/>
      <c r="H32" s="38"/>
      <c r="I32" s="38"/>
      <c r="AG32" s="452"/>
      <c r="AH32" s="452"/>
      <c r="AI32" s="32"/>
    </row>
    <row r="33" ht="12.75" customHeight="1" x14ac:dyDescent="0.2"/>
  </sheetData>
  <mergeCells count="4">
    <mergeCell ref="U2:AF2"/>
    <mergeCell ref="U4:AF4"/>
    <mergeCell ref="U5:AF5"/>
    <mergeCell ref="U26:AF26"/>
  </mergeCells>
  <phoneticPr fontId="0" type="noConversion"/>
  <hyperlinks>
    <hyperlink ref="AF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88" firstPageNumber="2" orientation="landscape" useFirstPageNumber="1" r:id="rId1"/>
  <headerFooter alignWithMargins="0">
    <oddHeader>&amp;C&amp;G</oddHeader>
    <oddFooter>Página &amp;P</oddFooter>
  </headerFooter>
  <colBreaks count="1" manualBreakCount="1">
    <brk id="34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2:AD26"/>
  <sheetViews>
    <sheetView zoomScaleNormal="100" workbookViewId="0">
      <selection activeCell="B26" sqref="B26:K26"/>
    </sheetView>
  </sheetViews>
  <sheetFormatPr baseColWidth="10" defaultRowHeight="12.75" x14ac:dyDescent="0.2"/>
  <cols>
    <col min="1" max="1" width="2.85546875" style="42" customWidth="1"/>
    <col min="2" max="2" width="11.42578125" style="42"/>
    <col min="3" max="3" width="13" style="42" customWidth="1"/>
    <col min="4" max="4" width="15.42578125" style="42" customWidth="1"/>
    <col min="5" max="5" width="13.42578125" style="42" customWidth="1"/>
    <col min="6" max="6" width="13.85546875" style="42" customWidth="1"/>
    <col min="7" max="7" width="15.28515625" style="42" customWidth="1"/>
    <col min="8" max="8" width="14.5703125" style="42" customWidth="1"/>
    <col min="9" max="9" width="15" style="42" customWidth="1"/>
    <col min="10" max="10" width="13.42578125" style="42" customWidth="1"/>
    <col min="11" max="11" width="12.140625" style="42" customWidth="1"/>
    <col min="12" max="16384" width="11.42578125" style="42"/>
  </cols>
  <sheetData>
    <row r="2" spans="2:15" ht="15.75" x14ac:dyDescent="0.2">
      <c r="C2" s="581" t="s">
        <v>69</v>
      </c>
      <c r="D2" s="581"/>
      <c r="E2" s="581"/>
      <c r="F2" s="581"/>
      <c r="G2" s="581"/>
      <c r="H2" s="581"/>
      <c r="I2" s="581"/>
      <c r="J2" s="581"/>
      <c r="K2" s="581"/>
    </row>
    <row r="3" spans="2:15" ht="15.75" x14ac:dyDescent="0.25">
      <c r="C3" s="439"/>
      <c r="D3" s="46"/>
      <c r="E3" s="46"/>
      <c r="F3" s="46"/>
      <c r="G3" s="46"/>
      <c r="H3" s="46"/>
      <c r="I3" s="46"/>
      <c r="J3" s="46"/>
      <c r="K3" s="60" t="s">
        <v>278</v>
      </c>
    </row>
    <row r="4" spans="2:15" ht="15.75" x14ac:dyDescent="0.2">
      <c r="C4" s="582" t="s">
        <v>340</v>
      </c>
      <c r="D4" s="582"/>
      <c r="E4" s="582"/>
      <c r="F4" s="582"/>
      <c r="G4" s="582"/>
      <c r="H4" s="582"/>
      <c r="I4" s="582"/>
      <c r="J4" s="582"/>
      <c r="K4" s="582"/>
    </row>
    <row r="5" spans="2:15" ht="15.75" x14ac:dyDescent="0.2">
      <c r="C5" s="583" t="s">
        <v>78</v>
      </c>
      <c r="D5" s="583"/>
      <c r="E5" s="583"/>
      <c r="F5" s="583"/>
      <c r="G5" s="583"/>
      <c r="H5" s="583"/>
      <c r="I5" s="583"/>
      <c r="J5" s="583"/>
      <c r="K5" s="583"/>
    </row>
    <row r="6" spans="2:15" ht="16.5" thickBot="1" x14ac:dyDescent="0.3">
      <c r="C6" s="439"/>
      <c r="D6" s="46"/>
      <c r="E6" s="46"/>
      <c r="F6" s="46"/>
      <c r="G6" s="46"/>
      <c r="H6" s="46"/>
      <c r="I6" s="46"/>
      <c r="J6" s="46"/>
    </row>
    <row r="7" spans="2:15" ht="37.5" thickTop="1" thickBot="1" x14ac:dyDescent="0.25">
      <c r="B7" s="47"/>
      <c r="C7" s="168" t="s">
        <v>296</v>
      </c>
      <c r="D7" s="169" t="s">
        <v>79</v>
      </c>
      <c r="E7" s="169" t="s">
        <v>80</v>
      </c>
      <c r="F7" s="169" t="s">
        <v>295</v>
      </c>
      <c r="G7" s="169" t="s">
        <v>81</v>
      </c>
      <c r="H7" s="169" t="s">
        <v>80</v>
      </c>
      <c r="I7" s="169" t="s">
        <v>82</v>
      </c>
      <c r="J7" s="169" t="s">
        <v>83</v>
      </c>
      <c r="K7" s="170" t="s">
        <v>84</v>
      </c>
    </row>
    <row r="8" spans="2:15" ht="17.25" hidden="1" customHeight="1" thickTop="1" x14ac:dyDescent="0.2">
      <c r="B8" s="48">
        <v>2003</v>
      </c>
      <c r="C8" s="49">
        <v>129601</v>
      </c>
      <c r="D8" s="49">
        <v>4887379</v>
      </c>
      <c r="E8" s="50">
        <v>26.517485138762517</v>
      </c>
      <c r="F8" s="49">
        <v>63588</v>
      </c>
      <c r="G8" s="49">
        <v>831563</v>
      </c>
      <c r="H8" s="50">
        <v>76.468048722706513</v>
      </c>
      <c r="I8" s="51">
        <v>193189</v>
      </c>
      <c r="J8" s="51">
        <v>5718942</v>
      </c>
      <c r="K8" s="52">
        <v>33.780548919712771</v>
      </c>
      <c r="O8" s="53"/>
    </row>
    <row r="9" spans="2:15" ht="17.25" hidden="1" customHeight="1" x14ac:dyDescent="0.2">
      <c r="B9" s="48">
        <v>2004</v>
      </c>
      <c r="C9" s="49">
        <v>136445</v>
      </c>
      <c r="D9" s="49">
        <v>4959473</v>
      </c>
      <c r="E9" s="50">
        <v>27.511995730191494</v>
      </c>
      <c r="F9" s="49">
        <v>68515</v>
      </c>
      <c r="G9" s="49">
        <v>845356</v>
      </c>
      <c r="H9" s="50">
        <v>81.048694277913683</v>
      </c>
      <c r="I9" s="51">
        <v>204960</v>
      </c>
      <c r="J9" s="51">
        <v>5804829</v>
      </c>
      <c r="K9" s="52">
        <v>35.30853363639136</v>
      </c>
      <c r="O9" s="53"/>
    </row>
    <row r="10" spans="2:15" ht="17.25" hidden="1" customHeight="1" x14ac:dyDescent="0.2">
      <c r="B10" s="48">
        <v>2005</v>
      </c>
      <c r="C10" s="49">
        <v>136954</v>
      </c>
      <c r="D10" s="49">
        <v>5119619</v>
      </c>
      <c r="E10" s="50">
        <v>26.750818762099289</v>
      </c>
      <c r="F10" s="49">
        <v>72225</v>
      </c>
      <c r="G10" s="49">
        <v>844524</v>
      </c>
      <c r="H10" s="50">
        <v>85.521548233087515</v>
      </c>
      <c r="I10" s="51">
        <v>209179</v>
      </c>
      <c r="J10" s="51">
        <v>5964143</v>
      </c>
      <c r="K10" s="52">
        <v>35.072767369930595</v>
      </c>
      <c r="O10" s="53"/>
    </row>
    <row r="11" spans="2:15" ht="17.25" hidden="1" customHeight="1" x14ac:dyDescent="0.2">
      <c r="B11" s="48">
        <v>2006</v>
      </c>
      <c r="C11" s="49">
        <v>146053</v>
      </c>
      <c r="D11" s="49">
        <v>5140103</v>
      </c>
      <c r="E11" s="50">
        <v>28.414411150904954</v>
      </c>
      <c r="F11" s="49">
        <v>80474</v>
      </c>
      <c r="G11" s="49">
        <v>868080</v>
      </c>
      <c r="H11" s="50">
        <v>92.703437471200814</v>
      </c>
      <c r="I11" s="51">
        <v>226527</v>
      </c>
      <c r="J11" s="51">
        <v>6008183</v>
      </c>
      <c r="K11" s="52">
        <v>37.703079283703573</v>
      </c>
      <c r="O11" s="53"/>
    </row>
    <row r="12" spans="2:15" ht="17.25" hidden="1" customHeight="1" x14ac:dyDescent="0.2">
      <c r="B12" s="48">
        <v>2007</v>
      </c>
      <c r="C12" s="49">
        <v>151475</v>
      </c>
      <c r="D12" s="49">
        <v>5206139</v>
      </c>
      <c r="E12" s="50">
        <v>29.095458265712846</v>
      </c>
      <c r="F12" s="49">
        <v>85275</v>
      </c>
      <c r="G12" s="49">
        <v>875550</v>
      </c>
      <c r="H12" s="50">
        <v>97.395922562960422</v>
      </c>
      <c r="I12" s="51">
        <v>236750</v>
      </c>
      <c r="J12" s="51">
        <v>6081689</v>
      </c>
      <c r="K12" s="52">
        <v>38.928330600265816</v>
      </c>
      <c r="O12" s="53"/>
    </row>
    <row r="13" spans="2:15" ht="17.25" hidden="1" customHeight="1" x14ac:dyDescent="0.2">
      <c r="B13" s="48">
        <v>2008</v>
      </c>
      <c r="C13" s="49">
        <v>154738</v>
      </c>
      <c r="D13" s="49">
        <v>5376217</v>
      </c>
      <c r="E13" s="50">
        <v>28.781948347695046</v>
      </c>
      <c r="F13" s="49">
        <v>85051</v>
      </c>
      <c r="G13" s="49">
        <v>895421</v>
      </c>
      <c r="H13" s="50">
        <v>94.984370480477892</v>
      </c>
      <c r="I13" s="51">
        <v>239789</v>
      </c>
      <c r="J13" s="51">
        <v>6271638</v>
      </c>
      <c r="K13" s="52">
        <v>38.233871278922663</v>
      </c>
      <c r="O13" s="45"/>
    </row>
    <row r="14" spans="2:15" ht="26.25" customHeight="1" thickTop="1" x14ac:dyDescent="0.2">
      <c r="B14" s="166">
        <v>2009</v>
      </c>
      <c r="C14" s="49">
        <v>161282</v>
      </c>
      <c r="D14" s="49">
        <v>5465585</v>
      </c>
      <c r="E14" s="50">
        <v>29.508643631011136</v>
      </c>
      <c r="F14" s="49">
        <v>91957</v>
      </c>
      <c r="G14" s="49">
        <v>921347</v>
      </c>
      <c r="H14" s="50">
        <v>99.80713021261262</v>
      </c>
      <c r="I14" s="51">
        <v>253239</v>
      </c>
      <c r="J14" s="51">
        <v>6386932</v>
      </c>
      <c r="K14" s="52">
        <v>39.649553181402283</v>
      </c>
    </row>
    <row r="15" spans="2:15" ht="26.25" customHeight="1" x14ac:dyDescent="0.2">
      <c r="B15" s="166">
        <v>2010</v>
      </c>
      <c r="C15" s="49">
        <v>168969</v>
      </c>
      <c r="D15" s="49">
        <v>5510635</v>
      </c>
      <c r="E15" s="50">
        <v>30.662346535381133</v>
      </c>
      <c r="F15" s="49">
        <v>100817</v>
      </c>
      <c r="G15" s="49">
        <v>948049</v>
      </c>
      <c r="H15" s="50">
        <v>106.34154985660024</v>
      </c>
      <c r="I15" s="51">
        <v>269786</v>
      </c>
      <c r="J15" s="51">
        <v>6458684</v>
      </c>
      <c r="K15" s="52">
        <v>41.771048095865964</v>
      </c>
    </row>
    <row r="16" spans="2:15" ht="26.25" customHeight="1" x14ac:dyDescent="0.2">
      <c r="B16" s="166">
        <v>2011</v>
      </c>
      <c r="C16" s="51">
        <v>174454</v>
      </c>
      <c r="D16" s="51">
        <v>5515478</v>
      </c>
      <c r="E16" s="54">
        <v>31.62989681039431</v>
      </c>
      <c r="F16" s="51">
        <v>101765</v>
      </c>
      <c r="G16" s="49">
        <v>974202</v>
      </c>
      <c r="H16" s="54">
        <v>104.45985534827479</v>
      </c>
      <c r="I16" s="51">
        <v>276219</v>
      </c>
      <c r="J16" s="51">
        <v>6489680</v>
      </c>
      <c r="K16" s="52">
        <v>42.562807411151248</v>
      </c>
    </row>
    <row r="17" spans="2:30" ht="26.25" customHeight="1" x14ac:dyDescent="0.2">
      <c r="B17" s="166">
        <v>2012</v>
      </c>
      <c r="C17" s="51">
        <v>182744</v>
      </c>
      <c r="D17" s="51">
        <v>5501222</v>
      </c>
      <c r="E17" s="54">
        <v>33.218801204532376</v>
      </c>
      <c r="F17" s="55">
        <v>113303</v>
      </c>
      <c r="G17" s="55">
        <v>997338</v>
      </c>
      <c r="H17" s="56">
        <v>113.6</v>
      </c>
      <c r="I17" s="51">
        <v>296047</v>
      </c>
      <c r="J17" s="51">
        <v>6498560</v>
      </c>
      <c r="K17" s="52">
        <v>45.55578466614142</v>
      </c>
    </row>
    <row r="18" spans="2:30" ht="26.25" customHeight="1" x14ac:dyDescent="0.2">
      <c r="B18" s="166">
        <v>2013</v>
      </c>
      <c r="C18" s="51">
        <v>188382</v>
      </c>
      <c r="D18" s="51">
        <v>5472528</v>
      </c>
      <c r="E18" s="54">
        <v>34.42321354956978</v>
      </c>
      <c r="F18" s="55">
        <v>117793</v>
      </c>
      <c r="G18" s="55">
        <v>1023023</v>
      </c>
      <c r="H18" s="56">
        <v>115.14208380456745</v>
      </c>
      <c r="I18" s="51">
        <v>306175</v>
      </c>
      <c r="J18" s="51">
        <v>6495551</v>
      </c>
      <c r="K18" s="52">
        <v>47.136109007534543</v>
      </c>
    </row>
    <row r="19" spans="2:30" s="57" customFormat="1" ht="26.25" customHeight="1" x14ac:dyDescent="0.2">
      <c r="B19" s="166">
        <v>2014</v>
      </c>
      <c r="C19" s="51">
        <v>188046</v>
      </c>
      <c r="D19" s="51">
        <v>5401249</v>
      </c>
      <c r="E19" s="54">
        <v>34.815280687855712</v>
      </c>
      <c r="F19" s="51">
        <v>119834</v>
      </c>
      <c r="G19" s="51">
        <v>1053191</v>
      </c>
      <c r="H19" s="54">
        <v>113.78183064610313</v>
      </c>
      <c r="I19" s="51">
        <v>307880</v>
      </c>
      <c r="J19" s="51">
        <v>6454440</v>
      </c>
      <c r="K19" s="52">
        <v>47.700497641933303</v>
      </c>
    </row>
    <row r="20" spans="2:30" s="57" customFormat="1" ht="26.25" customHeight="1" x14ac:dyDescent="0.2">
      <c r="B20" s="166">
        <v>2015</v>
      </c>
      <c r="C20" s="51">
        <v>194535</v>
      </c>
      <c r="D20" s="51">
        <v>5357084</v>
      </c>
      <c r="E20" s="54">
        <f>C20/D20*1000</f>
        <v>36.313598965407301</v>
      </c>
      <c r="F20" s="51">
        <v>127792</v>
      </c>
      <c r="G20" s="51">
        <v>1079912</v>
      </c>
      <c r="H20" s="54">
        <f>F20/G20*1000</f>
        <v>118.33556808332531</v>
      </c>
      <c r="I20" s="51">
        <v>322327</v>
      </c>
      <c r="J20" s="51">
        <v>6436996</v>
      </c>
      <c r="K20" s="52">
        <f>I20/J20*1000</f>
        <v>50.074133959381051</v>
      </c>
    </row>
    <row r="21" spans="2:30" s="57" customFormat="1" ht="26.25" customHeight="1" x14ac:dyDescent="0.2">
      <c r="B21" s="166">
        <v>2016</v>
      </c>
      <c r="C21" s="51">
        <v>201458</v>
      </c>
      <c r="D21" s="51">
        <v>5364190</v>
      </c>
      <c r="E21" s="54">
        <f>C21/D21*1000</f>
        <v>37.556089549400745</v>
      </c>
      <c r="F21" s="51">
        <v>134362</v>
      </c>
      <c r="G21" s="51">
        <v>1102806</v>
      </c>
      <c r="H21" s="54">
        <f>F21/G21*1000</f>
        <v>121.83647894552622</v>
      </c>
      <c r="I21" s="51">
        <v>335820</v>
      </c>
      <c r="J21" s="51">
        <v>6466996</v>
      </c>
      <c r="K21" s="52">
        <f>I21/J21*1000</f>
        <v>51.928283240008192</v>
      </c>
    </row>
    <row r="22" spans="2:30" s="57" customFormat="1" ht="26.25" customHeight="1" x14ac:dyDescent="0.2">
      <c r="B22" s="468">
        <v>2017</v>
      </c>
      <c r="C22" s="469">
        <v>208814</v>
      </c>
      <c r="D22" s="469">
        <v>5380697</v>
      </c>
      <c r="E22" s="470">
        <v>38.807983426682448</v>
      </c>
      <c r="F22" s="469">
        <v>141083</v>
      </c>
      <c r="G22" s="469">
        <v>1126487</v>
      </c>
      <c r="H22" s="470">
        <v>125.24156958757624</v>
      </c>
      <c r="I22" s="469">
        <v>349897</v>
      </c>
      <c r="J22" s="469">
        <v>6507184</v>
      </c>
      <c r="K22" s="471">
        <v>53.77087846294188</v>
      </c>
    </row>
    <row r="23" spans="2:30" s="57" customFormat="1" ht="26.25" customHeight="1" thickBot="1" x14ac:dyDescent="0.25">
      <c r="B23" s="167">
        <v>2018</v>
      </c>
      <c r="C23" s="481">
        <v>215878</v>
      </c>
      <c r="D23" s="481">
        <v>5423824</v>
      </c>
      <c r="E23" s="482">
        <f>C23*1000/D23</f>
        <v>39.801807728274369</v>
      </c>
      <c r="F23" s="481">
        <v>148076</v>
      </c>
      <c r="G23" s="481">
        <v>1154255</v>
      </c>
      <c r="H23" s="482">
        <f>F23*1000/G23</f>
        <v>128.28707694573555</v>
      </c>
      <c r="I23" s="481">
        <f>C23+F23</f>
        <v>363954</v>
      </c>
      <c r="J23" s="481">
        <f>D23+G23</f>
        <v>6578079</v>
      </c>
      <c r="K23" s="483">
        <f>I23*1000/J23</f>
        <v>55.328310894411572</v>
      </c>
    </row>
    <row r="24" spans="2:30" ht="16.5" thickTop="1" x14ac:dyDescent="0.25">
      <c r="C24" s="439"/>
      <c r="D24" s="46"/>
      <c r="E24" s="46"/>
      <c r="F24" s="46"/>
      <c r="G24" s="46"/>
      <c r="H24" s="46"/>
      <c r="I24" s="46"/>
      <c r="J24" s="46"/>
    </row>
    <row r="25" spans="2:30" x14ac:dyDescent="0.2">
      <c r="B25" s="579" t="s">
        <v>380</v>
      </c>
      <c r="C25" s="584"/>
      <c r="D25" s="584"/>
      <c r="E25" s="584"/>
      <c r="F25" s="584"/>
      <c r="G25" s="584"/>
      <c r="H25" s="584"/>
      <c r="I25" s="584"/>
      <c r="J25" s="584"/>
      <c r="K25" s="584"/>
    </row>
    <row r="26" spans="2:30" ht="18.75" customHeight="1" x14ac:dyDescent="0.2">
      <c r="B26" s="579" t="s">
        <v>381</v>
      </c>
      <c r="C26" s="579"/>
      <c r="D26" s="579"/>
      <c r="E26" s="579"/>
      <c r="F26" s="579"/>
      <c r="G26" s="579"/>
      <c r="H26" s="579"/>
      <c r="I26" s="579"/>
      <c r="J26" s="579"/>
      <c r="K26" s="579"/>
      <c r="L26" s="441"/>
      <c r="M26" s="441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</row>
  </sheetData>
  <mergeCells count="5">
    <mergeCell ref="C2:K2"/>
    <mergeCell ref="C4:K4"/>
    <mergeCell ref="C5:K5"/>
    <mergeCell ref="B25:K25"/>
    <mergeCell ref="B26:K26"/>
  </mergeCells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5" firstPageNumber="3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0.39997558519241921"/>
  </sheetPr>
  <dimension ref="B2:Y15"/>
  <sheetViews>
    <sheetView view="pageLayout" zoomScaleNormal="100" workbookViewId="0">
      <selection activeCell="B14" sqref="B14:D14"/>
    </sheetView>
  </sheetViews>
  <sheetFormatPr baseColWidth="10" defaultRowHeight="12.75" x14ac:dyDescent="0.2"/>
  <cols>
    <col min="1" max="1" width="28.7109375" style="45" customWidth="1"/>
    <col min="2" max="2" width="17.85546875" style="45" customWidth="1"/>
    <col min="3" max="3" width="41.5703125" style="45" customWidth="1"/>
    <col min="4" max="4" width="17.5703125" style="45" customWidth="1"/>
    <col min="5" max="16384" width="11.42578125" style="45"/>
  </cols>
  <sheetData>
    <row r="2" spans="2:25" ht="15.75" x14ac:dyDescent="0.25">
      <c r="C2" s="585" t="s">
        <v>77</v>
      </c>
      <c r="D2" s="585"/>
    </row>
    <row r="3" spans="2:25" x14ac:dyDescent="0.2">
      <c r="E3" s="129" t="s">
        <v>278</v>
      </c>
    </row>
    <row r="4" spans="2:25" ht="15" x14ac:dyDescent="0.2">
      <c r="C4" s="586" t="s">
        <v>307</v>
      </c>
      <c r="D4" s="586"/>
    </row>
    <row r="5" spans="2:25" ht="15.75" x14ac:dyDescent="0.25">
      <c r="B5" s="122"/>
      <c r="C5" s="579" t="s">
        <v>308</v>
      </c>
      <c r="D5" s="579"/>
      <c r="E5" s="122"/>
    </row>
    <row r="6" spans="2:25" ht="15.75" x14ac:dyDescent="0.25">
      <c r="B6" s="122"/>
      <c r="C6" s="123"/>
      <c r="D6" s="122"/>
      <c r="E6" s="122"/>
    </row>
    <row r="7" spans="2:25" ht="16.5" thickBot="1" x14ac:dyDescent="0.3">
      <c r="B7" s="124"/>
      <c r="C7" s="124"/>
      <c r="D7" s="125"/>
      <c r="E7" s="125"/>
    </row>
    <row r="8" spans="2:25" ht="17.25" thickTop="1" thickBot="1" x14ac:dyDescent="0.3">
      <c r="B8" s="46"/>
      <c r="C8" s="428" t="s">
        <v>16</v>
      </c>
      <c r="D8" s="432" t="s">
        <v>1</v>
      </c>
      <c r="E8" s="125"/>
    </row>
    <row r="9" spans="2:25" ht="16.5" thickTop="1" x14ac:dyDescent="0.25">
      <c r="B9" s="436" t="s">
        <v>17</v>
      </c>
      <c r="C9" s="429">
        <v>182792</v>
      </c>
      <c r="D9" s="430">
        <f>C9/C11*100</f>
        <v>50.223929397671128</v>
      </c>
      <c r="E9" s="125"/>
    </row>
    <row r="10" spans="2:25" ht="16.5" thickBot="1" x14ac:dyDescent="0.3">
      <c r="B10" s="437" t="s">
        <v>18</v>
      </c>
      <c r="C10" s="431">
        <v>181162</v>
      </c>
      <c r="D10" s="433">
        <f>C10/C11*100</f>
        <v>49.776070602328865</v>
      </c>
      <c r="E10" s="126"/>
    </row>
    <row r="11" spans="2:25" ht="16.5" thickBot="1" x14ac:dyDescent="0.3">
      <c r="B11" s="438" t="s">
        <v>15</v>
      </c>
      <c r="C11" s="434">
        <f>SUM(C9:C10)</f>
        <v>363954</v>
      </c>
      <c r="D11" s="435">
        <f>SUM(D9:D10)</f>
        <v>100</v>
      </c>
      <c r="E11" s="126"/>
    </row>
    <row r="12" spans="2:25" ht="16.5" thickTop="1" x14ac:dyDescent="0.25">
      <c r="E12" s="126"/>
      <c r="F12" s="127"/>
    </row>
    <row r="13" spans="2:25" x14ac:dyDescent="0.2">
      <c r="B13" s="579" t="s">
        <v>341</v>
      </c>
      <c r="C13" s="579"/>
      <c r="D13" s="579"/>
      <c r="E13" s="81"/>
      <c r="F13" s="81"/>
    </row>
    <row r="14" spans="2:25" ht="27.75" customHeight="1" x14ac:dyDescent="0.2">
      <c r="B14" s="580" t="s">
        <v>381</v>
      </c>
      <c r="C14" s="580"/>
      <c r="D14" s="580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</row>
    <row r="15" spans="2:25" ht="15.75" x14ac:dyDescent="0.25">
      <c r="B15" s="128"/>
      <c r="C15" s="128"/>
      <c r="D15" s="128"/>
      <c r="E15" s="126"/>
      <c r="F15" s="127"/>
    </row>
  </sheetData>
  <mergeCells count="5">
    <mergeCell ref="B14:D14"/>
    <mergeCell ref="B13:D13"/>
    <mergeCell ref="C2:D2"/>
    <mergeCell ref="C4:D4"/>
    <mergeCell ref="C5:D5"/>
  </mergeCells>
  <phoneticPr fontId="4" type="noConversion"/>
  <hyperlinks>
    <hyperlink ref="E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4" firstPageNumber="4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6" tint="0.39997558519241921"/>
    <pageSetUpPr fitToPage="1"/>
  </sheetPr>
  <dimension ref="A2:AE18"/>
  <sheetViews>
    <sheetView view="pageLayout" topLeftCell="A2" zoomScaleNormal="100" workbookViewId="0">
      <selection activeCell="F22" sqref="F22"/>
    </sheetView>
  </sheetViews>
  <sheetFormatPr baseColWidth="10" defaultRowHeight="12.75" x14ac:dyDescent="0.2"/>
  <cols>
    <col min="1" max="1" width="13" style="251" customWidth="1"/>
    <col min="2" max="2" width="19.28515625" style="34" customWidth="1"/>
    <col min="3" max="3" width="12.42578125" style="34" customWidth="1"/>
    <col min="4" max="4" width="21" style="34" hidden="1" customWidth="1"/>
    <col min="5" max="5" width="14.28515625" style="34" bestFit="1" customWidth="1"/>
    <col min="6" max="6" width="18.42578125" style="34" customWidth="1"/>
    <col min="7" max="7" width="17" style="34" hidden="1" customWidth="1"/>
    <col min="8" max="8" width="14.28515625" style="34" bestFit="1" customWidth="1"/>
    <col min="9" max="9" width="11.5703125" style="34" customWidth="1"/>
    <col min="10" max="10" width="16" style="34" hidden="1" customWidth="1"/>
    <col min="11" max="11" width="14.28515625" style="34" bestFit="1" customWidth="1"/>
    <col min="12" max="12" width="40.140625" style="34" hidden="1" customWidth="1"/>
    <col min="13" max="13" width="11.42578125" style="34"/>
    <col min="14" max="14" width="11.7109375" style="34" customWidth="1"/>
    <col min="15" max="15" width="5.5703125" style="34" customWidth="1"/>
    <col min="16" max="16384" width="11.42578125" style="34"/>
  </cols>
  <sheetData>
    <row r="2" spans="2:12" ht="15" x14ac:dyDescent="0.25">
      <c r="B2" s="84"/>
      <c r="C2" s="589" t="s">
        <v>60</v>
      </c>
      <c r="D2" s="589"/>
      <c r="E2" s="589"/>
      <c r="F2" s="589"/>
      <c r="G2" s="589"/>
      <c r="H2" s="589"/>
      <c r="I2" s="589"/>
      <c r="J2" s="589"/>
      <c r="K2" s="589"/>
    </row>
    <row r="3" spans="2:12" ht="15" x14ac:dyDescent="0.25">
      <c r="B3" s="251"/>
      <c r="C3" s="84"/>
      <c r="D3" s="84"/>
      <c r="E3" s="84"/>
      <c r="F3" s="84"/>
      <c r="G3" s="84"/>
      <c r="H3" s="84"/>
      <c r="I3" s="84"/>
      <c r="J3" s="84"/>
      <c r="K3" s="119" t="s">
        <v>278</v>
      </c>
    </row>
    <row r="4" spans="2:12" ht="35.25" customHeight="1" x14ac:dyDescent="0.25">
      <c r="C4" s="588" t="s">
        <v>19</v>
      </c>
      <c r="D4" s="588"/>
      <c r="E4" s="588"/>
      <c r="F4" s="588"/>
      <c r="G4" s="588"/>
      <c r="H4" s="588"/>
      <c r="I4" s="588"/>
      <c r="J4" s="588"/>
      <c r="K4" s="588"/>
    </row>
    <row r="5" spans="2:12" ht="18.75" customHeight="1" x14ac:dyDescent="0.25">
      <c r="B5" s="84"/>
      <c r="C5" s="587" t="s">
        <v>267</v>
      </c>
      <c r="D5" s="587"/>
      <c r="E5" s="587"/>
      <c r="F5" s="587"/>
      <c r="G5" s="587"/>
      <c r="H5" s="587"/>
      <c r="I5" s="587"/>
      <c r="J5" s="587"/>
      <c r="K5" s="587"/>
    </row>
    <row r="6" spans="2:12" ht="15" x14ac:dyDescent="0.25">
      <c r="B6" s="84"/>
      <c r="C6" s="84"/>
      <c r="D6" s="84"/>
      <c r="E6" s="84"/>
      <c r="F6" s="84"/>
      <c r="G6" s="84"/>
      <c r="H6" s="84"/>
      <c r="I6" s="84"/>
      <c r="J6" s="84"/>
      <c r="K6" s="84"/>
    </row>
    <row r="7" spans="2:12" s="252" customFormat="1" ht="15.75" thickBot="1" x14ac:dyDescent="0.3">
      <c r="D7" s="252" t="s">
        <v>70</v>
      </c>
      <c r="G7" s="252" t="s">
        <v>70</v>
      </c>
      <c r="J7" s="252" t="s">
        <v>70</v>
      </c>
    </row>
    <row r="8" spans="2:12" ht="16.5" thickTop="1" thickBot="1" x14ac:dyDescent="0.3">
      <c r="B8" s="418"/>
      <c r="C8" s="422" t="s">
        <v>17</v>
      </c>
      <c r="D8" s="423"/>
      <c r="E8" s="423" t="s">
        <v>54</v>
      </c>
      <c r="F8" s="423" t="s">
        <v>18</v>
      </c>
      <c r="G8" s="423"/>
      <c r="H8" s="423" t="s">
        <v>54</v>
      </c>
      <c r="I8" s="423" t="s">
        <v>15</v>
      </c>
      <c r="J8" s="423"/>
      <c r="K8" s="424" t="s">
        <v>54</v>
      </c>
      <c r="L8" s="120" t="s">
        <v>1</v>
      </c>
    </row>
    <row r="9" spans="2:12" ht="20.25" customHeight="1" x14ac:dyDescent="0.25">
      <c r="B9" s="420" t="s">
        <v>20</v>
      </c>
      <c r="C9" s="411">
        <v>3030</v>
      </c>
      <c r="D9" s="425">
        <v>199425</v>
      </c>
      <c r="E9" s="359">
        <f>C9/D9*1000</f>
        <v>15.19368183527642</v>
      </c>
      <c r="F9" s="360">
        <v>1533</v>
      </c>
      <c r="G9" s="426">
        <v>189273</v>
      </c>
      <c r="H9" s="359">
        <f t="shared" ref="H9:H15" si="0">F9/G9*1000</f>
        <v>8.0994119605014987</v>
      </c>
      <c r="I9" s="360">
        <f t="shared" ref="I9:J13" si="1">C9+F9</f>
        <v>4563</v>
      </c>
      <c r="J9" s="412">
        <f t="shared" si="1"/>
        <v>388698</v>
      </c>
      <c r="K9" s="413">
        <f t="shared" ref="K9:K15" si="2">I9/J9*1000</f>
        <v>11.739190837102326</v>
      </c>
    </row>
    <row r="10" spans="2:12" ht="20.25" customHeight="1" x14ac:dyDescent="0.25">
      <c r="B10" s="421" t="s">
        <v>21</v>
      </c>
      <c r="C10" s="411">
        <v>13871</v>
      </c>
      <c r="D10" s="426">
        <v>421609</v>
      </c>
      <c r="E10" s="359">
        <f t="shared" ref="E10:E15" si="3">C10/D10*1000</f>
        <v>32.90015156222946</v>
      </c>
      <c r="F10" s="360">
        <v>7076</v>
      </c>
      <c r="G10" s="426">
        <v>400911</v>
      </c>
      <c r="H10" s="359">
        <f t="shared" si="0"/>
        <v>17.649802574636265</v>
      </c>
      <c r="I10" s="360">
        <f t="shared" si="1"/>
        <v>20947</v>
      </c>
      <c r="J10" s="412">
        <f t="shared" si="1"/>
        <v>822520</v>
      </c>
      <c r="K10" s="413">
        <f t="shared" si="2"/>
        <v>25.466857948742888</v>
      </c>
    </row>
    <row r="11" spans="2:12" ht="20.25" customHeight="1" x14ac:dyDescent="0.25">
      <c r="B11" s="421" t="s">
        <v>22</v>
      </c>
      <c r="C11" s="411">
        <v>33718</v>
      </c>
      <c r="D11" s="426">
        <v>1177335</v>
      </c>
      <c r="E11" s="359">
        <f t="shared" si="3"/>
        <v>28.639257305694642</v>
      </c>
      <c r="F11" s="360">
        <v>27076</v>
      </c>
      <c r="G11" s="426">
        <v>1212593</v>
      </c>
      <c r="H11" s="359">
        <f t="shared" si="0"/>
        <v>22.329008991475291</v>
      </c>
      <c r="I11" s="360">
        <f t="shared" si="1"/>
        <v>60794</v>
      </c>
      <c r="J11" s="412">
        <f t="shared" si="1"/>
        <v>2389928</v>
      </c>
      <c r="K11" s="413">
        <f t="shared" si="2"/>
        <v>25.437586404276615</v>
      </c>
    </row>
    <row r="12" spans="2:12" ht="20.25" customHeight="1" x14ac:dyDescent="0.25">
      <c r="B12" s="421" t="s">
        <v>23</v>
      </c>
      <c r="C12" s="427">
        <v>66833</v>
      </c>
      <c r="D12" s="426">
        <v>870417</v>
      </c>
      <c r="E12" s="359">
        <f t="shared" si="3"/>
        <v>76.782737469511744</v>
      </c>
      <c r="F12" s="360">
        <v>62712</v>
      </c>
      <c r="G12" s="426">
        <v>952261</v>
      </c>
      <c r="H12" s="359">
        <f t="shared" si="0"/>
        <v>65.855894549918574</v>
      </c>
      <c r="I12" s="360">
        <f t="shared" si="1"/>
        <v>129545</v>
      </c>
      <c r="J12" s="412">
        <f t="shared" si="1"/>
        <v>1822678</v>
      </c>
      <c r="K12" s="413">
        <f t="shared" si="2"/>
        <v>71.073991127341202</v>
      </c>
    </row>
    <row r="13" spans="2:12" ht="20.25" customHeight="1" x14ac:dyDescent="0.25">
      <c r="B13" s="421" t="s">
        <v>24</v>
      </c>
      <c r="C13" s="427">
        <v>65330</v>
      </c>
      <c r="D13" s="426">
        <v>479086</v>
      </c>
      <c r="E13" s="359">
        <f t="shared" si="3"/>
        <v>136.36382611890141</v>
      </c>
      <c r="F13" s="360">
        <v>82746</v>
      </c>
      <c r="G13" s="426">
        <v>675169</v>
      </c>
      <c r="H13" s="359">
        <f t="shared" si="0"/>
        <v>122.55598227999212</v>
      </c>
      <c r="I13" s="360">
        <f t="shared" si="1"/>
        <v>148076</v>
      </c>
      <c r="J13" s="412">
        <f t="shared" si="1"/>
        <v>1154255</v>
      </c>
      <c r="K13" s="413">
        <f t="shared" si="2"/>
        <v>128.28707694573558</v>
      </c>
    </row>
    <row r="14" spans="2:12" s="467" customFormat="1" ht="20.25" customHeight="1" thickBot="1" x14ac:dyDescent="0.3">
      <c r="B14" s="421" t="s">
        <v>353</v>
      </c>
      <c r="C14" s="484">
        <v>10</v>
      </c>
      <c r="D14" s="485"/>
      <c r="E14" s="486"/>
      <c r="F14" s="487">
        <v>19</v>
      </c>
      <c r="G14" s="485"/>
      <c r="H14" s="486"/>
      <c r="I14" s="487">
        <f>C14+F14</f>
        <v>29</v>
      </c>
      <c r="J14" s="488"/>
      <c r="K14" s="489"/>
    </row>
    <row r="15" spans="2:12" ht="15.75" thickBot="1" x14ac:dyDescent="0.3">
      <c r="B15" s="419" t="s">
        <v>15</v>
      </c>
      <c r="C15" s="414">
        <f>SUM(C9:C14)</f>
        <v>182792</v>
      </c>
      <c r="D15" s="415">
        <f>SUM(D9:D13)</f>
        <v>3147872</v>
      </c>
      <c r="E15" s="416">
        <f t="shared" si="3"/>
        <v>58.06843480293989</v>
      </c>
      <c r="F15" s="415">
        <f>SUM(F9:F14)</f>
        <v>181162</v>
      </c>
      <c r="G15" s="415">
        <f>SUM(G9:G13)</f>
        <v>3430207</v>
      </c>
      <c r="H15" s="416">
        <f t="shared" si="0"/>
        <v>52.813722320548003</v>
      </c>
      <c r="I15" s="415">
        <f>SUM(I9:I14)</f>
        <v>363954</v>
      </c>
      <c r="J15" s="415">
        <f>SUM(J9:J13)</f>
        <v>6578079</v>
      </c>
      <c r="K15" s="417">
        <f t="shared" si="2"/>
        <v>55.32831089441158</v>
      </c>
      <c r="L15" s="121">
        <f>(I15/J15)*100</f>
        <v>5.5328310894411574</v>
      </c>
    </row>
    <row r="16" spans="2:12" x14ac:dyDescent="0.2">
      <c r="J16" s="118"/>
    </row>
    <row r="17" spans="3:31" ht="12.75" customHeight="1" x14ac:dyDescent="0.2">
      <c r="C17" s="580" t="s">
        <v>342</v>
      </c>
      <c r="D17" s="580"/>
      <c r="E17" s="580"/>
      <c r="F17" s="580"/>
      <c r="G17" s="580"/>
      <c r="H17" s="580"/>
      <c r="I17" s="580"/>
      <c r="J17" s="580"/>
      <c r="K17" s="580"/>
      <c r="L17" s="82"/>
    </row>
    <row r="18" spans="3:31" ht="30.75" customHeight="1" x14ac:dyDescent="0.2">
      <c r="C18" s="580" t="str">
        <f>'Tabla 3'!$B$14</f>
        <v>Dirección General de Atención a las Personas con Discapacidad  de la Consejería de Políticas Sociales, Familias, Igualdad y Natalidad de la Comunidad de Madrid</v>
      </c>
      <c r="D18" s="580"/>
      <c r="E18" s="580"/>
      <c r="F18" s="580"/>
      <c r="G18" s="580"/>
      <c r="H18" s="580"/>
      <c r="I18" s="580"/>
      <c r="J18" s="580"/>
      <c r="K18" s="580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</row>
  </sheetData>
  <mergeCells count="5">
    <mergeCell ref="C17:K17"/>
    <mergeCell ref="C18:K18"/>
    <mergeCell ref="C5:K5"/>
    <mergeCell ref="C4:K4"/>
    <mergeCell ref="C2:K2"/>
  </mergeCells>
  <phoneticPr fontId="4" type="noConversion"/>
  <hyperlinks>
    <hyperlink ref="K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firstPageNumber="5" orientation="landscape" useFirstPageNumber="1" r:id="rId1"/>
  <headerFooter alignWithMargins="0">
    <oddHeader>&amp;C&amp;G</oddHeader>
    <oddFooter>Página &amp;P</oddFooter>
  </headerFooter>
  <ignoredErrors>
    <ignoredError sqref="E15 H15" formula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0.39997558519241921"/>
    <pageSetUpPr fitToPage="1"/>
  </sheetPr>
  <dimension ref="A1:K18"/>
  <sheetViews>
    <sheetView view="pageLayout" zoomScaleNormal="100" workbookViewId="0"/>
  </sheetViews>
  <sheetFormatPr baseColWidth="10" defaultColWidth="9.140625" defaultRowHeight="12.75" x14ac:dyDescent="0.2"/>
  <cols>
    <col min="1" max="1" width="2.7109375" style="251" customWidth="1"/>
    <col min="2" max="2" width="21.42578125" style="34" customWidth="1"/>
    <col min="3" max="3" width="12.5703125" style="34" customWidth="1"/>
    <col min="4" max="4" width="13.5703125" style="34" hidden="1" customWidth="1"/>
    <col min="5" max="5" width="22" style="34" customWidth="1"/>
    <col min="6" max="6" width="16.140625" style="34" customWidth="1"/>
    <col min="7" max="7" width="14.7109375" style="34" hidden="1" customWidth="1"/>
    <col min="8" max="8" width="21.28515625" style="34" customWidth="1"/>
    <col min="9" max="9" width="10.7109375" style="34" customWidth="1"/>
    <col min="10" max="10" width="19" style="34" hidden="1" customWidth="1"/>
    <col min="11" max="11" width="20.7109375" style="34" customWidth="1"/>
    <col min="12" max="12" width="12.85546875" style="34" customWidth="1"/>
    <col min="13" max="16384" width="9.140625" style="34"/>
  </cols>
  <sheetData>
    <row r="1" spans="2:11" ht="12" customHeight="1" x14ac:dyDescent="0.2"/>
    <row r="2" spans="2:11" ht="15" x14ac:dyDescent="0.25">
      <c r="B2" s="84"/>
      <c r="C2" s="589" t="s">
        <v>266</v>
      </c>
      <c r="D2" s="589"/>
      <c r="E2" s="589"/>
      <c r="F2" s="589"/>
      <c r="G2" s="589"/>
      <c r="H2" s="589"/>
      <c r="I2" s="589"/>
      <c r="J2" s="589"/>
      <c r="K2" s="589"/>
    </row>
    <row r="3" spans="2:11" ht="15" x14ac:dyDescent="0.25">
      <c r="B3" s="251"/>
      <c r="C3" s="84"/>
      <c r="D3" s="84"/>
      <c r="E3" s="77"/>
      <c r="F3" s="77"/>
      <c r="G3" s="77"/>
      <c r="H3" s="84"/>
      <c r="I3" s="84"/>
      <c r="J3" s="84"/>
      <c r="K3" s="119" t="s">
        <v>278</v>
      </c>
    </row>
    <row r="4" spans="2:11" ht="15" x14ac:dyDescent="0.25">
      <c r="C4" s="589" t="s">
        <v>25</v>
      </c>
      <c r="D4" s="589"/>
      <c r="E4" s="589"/>
      <c r="F4" s="589"/>
      <c r="G4" s="589"/>
      <c r="H4" s="589"/>
      <c r="I4" s="589"/>
      <c r="J4" s="589"/>
      <c r="K4" s="589"/>
    </row>
    <row r="5" spans="2:11" x14ac:dyDescent="0.2">
      <c r="C5" s="579" t="s">
        <v>268</v>
      </c>
      <c r="D5" s="579"/>
      <c r="E5" s="579"/>
      <c r="F5" s="579"/>
      <c r="G5" s="579"/>
      <c r="H5" s="579"/>
      <c r="I5" s="579"/>
      <c r="J5" s="579"/>
      <c r="K5" s="579"/>
    </row>
    <row r="6" spans="2:11" ht="19.5" thickBot="1" x14ac:dyDescent="0.35">
      <c r="B6" s="84"/>
      <c r="C6" s="84"/>
      <c r="D6" s="159" t="s">
        <v>70</v>
      </c>
      <c r="E6" s="84"/>
      <c r="F6" s="84"/>
      <c r="G6" s="159" t="s">
        <v>70</v>
      </c>
      <c r="H6" s="84"/>
      <c r="I6" s="84"/>
      <c r="J6" s="159" t="s">
        <v>70</v>
      </c>
      <c r="K6" s="84"/>
    </row>
    <row r="7" spans="2:11" ht="15.75" thickBot="1" x14ac:dyDescent="0.3">
      <c r="B7" s="84"/>
      <c r="C7" s="490" t="s">
        <v>17</v>
      </c>
      <c r="D7" s="491"/>
      <c r="E7" s="491" t="s">
        <v>54</v>
      </c>
      <c r="F7" s="491" t="s">
        <v>18</v>
      </c>
      <c r="G7" s="491"/>
      <c r="H7" s="491" t="s">
        <v>54</v>
      </c>
      <c r="I7" s="491" t="s">
        <v>15</v>
      </c>
      <c r="J7" s="491"/>
      <c r="K7" s="492" t="s">
        <v>54</v>
      </c>
    </row>
    <row r="8" spans="2:11" ht="15" x14ac:dyDescent="0.25">
      <c r="B8" s="85" t="s">
        <v>20</v>
      </c>
      <c r="C8" s="497">
        <v>3030</v>
      </c>
      <c r="D8" s="498">
        <v>199425</v>
      </c>
      <c r="E8" s="499">
        <f>C8/D8*1000</f>
        <v>15.19368183527642</v>
      </c>
      <c r="F8" s="500">
        <v>1533</v>
      </c>
      <c r="G8" s="501">
        <v>189273</v>
      </c>
      <c r="H8" s="499">
        <f>F8/G8*1000</f>
        <v>8.0994119605014987</v>
      </c>
      <c r="I8" s="502">
        <f t="shared" ref="I8:J11" si="0">C8+F8</f>
        <v>4563</v>
      </c>
      <c r="J8" s="503">
        <f t="shared" si="0"/>
        <v>388698</v>
      </c>
      <c r="K8" s="504">
        <f>I8/J8*1000</f>
        <v>11.739190837102326</v>
      </c>
    </row>
    <row r="9" spans="2:11" ht="15" x14ac:dyDescent="0.25">
      <c r="B9" s="88" t="s">
        <v>21</v>
      </c>
      <c r="C9" s="114">
        <v>13871</v>
      </c>
      <c r="D9" s="174">
        <v>421609</v>
      </c>
      <c r="E9" s="115">
        <f>C9/D9*1000</f>
        <v>32.90015156222946</v>
      </c>
      <c r="F9" s="86">
        <v>7076</v>
      </c>
      <c r="G9" s="174">
        <v>400911</v>
      </c>
      <c r="H9" s="115">
        <f>F9/G9*1000</f>
        <v>17.649802574636265</v>
      </c>
      <c r="I9" s="87">
        <f t="shared" si="0"/>
        <v>20947</v>
      </c>
      <c r="J9" s="116">
        <f t="shared" si="0"/>
        <v>822520</v>
      </c>
      <c r="K9" s="117">
        <f>I9/J9*1000</f>
        <v>25.466857948742888</v>
      </c>
    </row>
    <row r="10" spans="2:11" ht="15" x14ac:dyDescent="0.25">
      <c r="B10" s="88" t="s">
        <v>22</v>
      </c>
      <c r="C10" s="114">
        <v>33718</v>
      </c>
      <c r="D10" s="174">
        <v>1177335</v>
      </c>
      <c r="E10" s="115">
        <f>C10/D10*1000</f>
        <v>28.639257305694642</v>
      </c>
      <c r="F10" s="86">
        <v>27076</v>
      </c>
      <c r="G10" s="174">
        <v>1212593</v>
      </c>
      <c r="H10" s="115">
        <f>F10/G10*1000</f>
        <v>22.329008991475291</v>
      </c>
      <c r="I10" s="87">
        <f t="shared" si="0"/>
        <v>60794</v>
      </c>
      <c r="J10" s="116">
        <f t="shared" si="0"/>
        <v>2389928</v>
      </c>
      <c r="K10" s="117">
        <f>I10/J10*1000</f>
        <v>25.437586404276615</v>
      </c>
    </row>
    <row r="11" spans="2:11" ht="15.75" thickBot="1" x14ac:dyDescent="0.3">
      <c r="B11" s="88" t="s">
        <v>23</v>
      </c>
      <c r="C11" s="505">
        <v>66833</v>
      </c>
      <c r="D11" s="506">
        <v>870417</v>
      </c>
      <c r="E11" s="507">
        <f>C11/D11*1000</f>
        <v>76.782737469511744</v>
      </c>
      <c r="F11" s="508">
        <v>62712</v>
      </c>
      <c r="G11" s="506">
        <v>952261</v>
      </c>
      <c r="H11" s="507">
        <f>F11/G11*1000</f>
        <v>65.855894549918574</v>
      </c>
      <c r="I11" s="509">
        <f t="shared" si="0"/>
        <v>129545</v>
      </c>
      <c r="J11" s="510">
        <f t="shared" si="0"/>
        <v>1822678</v>
      </c>
      <c r="K11" s="511">
        <f>I11/J11*1000</f>
        <v>71.073991127341202</v>
      </c>
    </row>
    <row r="12" spans="2:11" ht="17.25" customHeight="1" thickBot="1" x14ac:dyDescent="0.3">
      <c r="B12" s="173" t="s">
        <v>15</v>
      </c>
      <c r="C12" s="493">
        <f>SUM(C8:C11)</f>
        <v>117452</v>
      </c>
      <c r="D12" s="494">
        <f>SUM(D8:D11)</f>
        <v>2668786</v>
      </c>
      <c r="E12" s="495">
        <f>C12/D12*1000</f>
        <v>44.009523431253015</v>
      </c>
      <c r="F12" s="494">
        <f>SUM(F8:F11)</f>
        <v>98397</v>
      </c>
      <c r="G12" s="494">
        <f>SUM(G8:G11)</f>
        <v>2755038</v>
      </c>
      <c r="H12" s="495">
        <f>F12/G12*1000</f>
        <v>35.715296848900088</v>
      </c>
      <c r="I12" s="494">
        <f>SUM(I8:I11)</f>
        <v>215849</v>
      </c>
      <c r="J12" s="494">
        <f>SUM(J8:J11)</f>
        <v>5423824</v>
      </c>
      <c r="K12" s="496">
        <f>I12/J12*1000</f>
        <v>39.796460947110376</v>
      </c>
    </row>
    <row r="13" spans="2:11" x14ac:dyDescent="0.2">
      <c r="J13" s="118"/>
    </row>
    <row r="15" spans="2:11" x14ac:dyDescent="0.2">
      <c r="B15" s="579" t="s">
        <v>343</v>
      </c>
      <c r="C15" s="579"/>
      <c r="D15" s="579"/>
      <c r="E15" s="579"/>
      <c r="F15" s="579"/>
      <c r="G15" s="579"/>
      <c r="H15" s="579"/>
      <c r="I15" s="579"/>
      <c r="J15" s="579"/>
      <c r="K15" s="579"/>
    </row>
    <row r="16" spans="2:11" x14ac:dyDescent="0.2">
      <c r="B16" s="580" t="str">
        <f>'Tabla 3'!$B$14</f>
        <v>Dirección General de Atención a las Personas con Discapacidad  de la Consejería de Políticas Sociales, Familias, Igualdad y Natalidad de la Comunidad de Madrid</v>
      </c>
      <c r="C16" s="580"/>
      <c r="D16" s="580"/>
      <c r="E16" s="580"/>
      <c r="F16" s="580"/>
      <c r="G16" s="580"/>
      <c r="H16" s="580"/>
      <c r="I16" s="580"/>
      <c r="J16" s="580"/>
      <c r="K16" s="580"/>
    </row>
    <row r="17" spans="3:8" x14ac:dyDescent="0.2">
      <c r="C17" s="38"/>
      <c r="D17" s="38"/>
      <c r="E17" s="38"/>
      <c r="F17" s="38"/>
      <c r="G17" s="38"/>
      <c r="H17" s="38"/>
    </row>
    <row r="18" spans="3:8" ht="15" customHeight="1" x14ac:dyDescent="0.2">
      <c r="C18" s="38"/>
      <c r="D18" s="38"/>
      <c r="E18" s="38"/>
    </row>
  </sheetData>
  <mergeCells count="5">
    <mergeCell ref="B15:K15"/>
    <mergeCell ref="B16:K16"/>
    <mergeCell ref="C4:K4"/>
    <mergeCell ref="C5:K5"/>
    <mergeCell ref="C2:K2"/>
  </mergeCells>
  <phoneticPr fontId="4" type="noConversion"/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6" orientation="landscape" useFirstPageNumber="1" r:id="rId1"/>
  <headerFooter alignWithMargins="0">
    <oddHeader>&amp;C&amp;G</oddHeader>
    <oddFooter>Página &amp;P</oddFooter>
  </headerFooter>
  <ignoredErrors>
    <ignoredError sqref="E12 H12" formula="1"/>
  </ignoredError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6" tint="0.39997558519241921"/>
    <pageSetUpPr fitToPage="1"/>
  </sheetPr>
  <dimension ref="A1:S65"/>
  <sheetViews>
    <sheetView zoomScaleNormal="100" workbookViewId="0"/>
  </sheetViews>
  <sheetFormatPr baseColWidth="10" defaultColWidth="7.28515625" defaultRowHeight="12.75" x14ac:dyDescent="0.2"/>
  <cols>
    <col min="1" max="1" width="2.85546875" style="251" customWidth="1"/>
    <col min="2" max="2" width="25.42578125" style="34" customWidth="1"/>
    <col min="3" max="13" width="10.140625" style="34" customWidth="1"/>
    <col min="14" max="14" width="18.28515625" style="34" customWidth="1"/>
    <col min="15" max="15" width="23" style="34" customWidth="1"/>
    <col min="16" max="16" width="25.7109375" style="34" customWidth="1"/>
    <col min="17" max="18" width="7.7109375" style="34" customWidth="1"/>
    <col min="19" max="19" width="31.42578125" style="34" customWidth="1"/>
    <col min="20" max="16384" width="7.28515625" style="34"/>
  </cols>
  <sheetData>
    <row r="1" spans="1:19" x14ac:dyDescent="0.2">
      <c r="B1" s="251"/>
    </row>
    <row r="2" spans="1:19" ht="15" x14ac:dyDescent="0.25">
      <c r="C2" s="593" t="s">
        <v>61</v>
      </c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</row>
    <row r="3" spans="1:19" x14ac:dyDescent="0.2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33" t="s">
        <v>278</v>
      </c>
    </row>
    <row r="4" spans="1:19" x14ac:dyDescent="0.2">
      <c r="C4" s="592" t="s">
        <v>68</v>
      </c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</row>
    <row r="5" spans="1:19" x14ac:dyDescent="0.2"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9" ht="13.5" thickBot="1" x14ac:dyDescent="0.25"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38"/>
    </row>
    <row r="7" spans="1:19" ht="19.7" customHeight="1" thickTop="1" x14ac:dyDescent="0.2">
      <c r="B7" s="111"/>
      <c r="C7" s="594" t="s">
        <v>40</v>
      </c>
      <c r="D7" s="595"/>
      <c r="E7" s="596"/>
      <c r="F7" s="597" t="s">
        <v>41</v>
      </c>
      <c r="G7" s="595"/>
      <c r="H7" s="596"/>
      <c r="I7" s="597" t="s">
        <v>23</v>
      </c>
      <c r="J7" s="595"/>
      <c r="K7" s="598"/>
      <c r="L7" s="599" t="s">
        <v>42</v>
      </c>
      <c r="M7" s="601" t="s">
        <v>43</v>
      </c>
      <c r="N7" s="590" t="s">
        <v>15</v>
      </c>
      <c r="O7" s="38"/>
    </row>
    <row r="8" spans="1:19" ht="19.7" customHeight="1" thickBot="1" x14ac:dyDescent="0.25">
      <c r="B8" s="111"/>
      <c r="C8" s="380" t="s">
        <v>38</v>
      </c>
      <c r="D8" s="309" t="s">
        <v>39</v>
      </c>
      <c r="E8" s="310" t="s">
        <v>44</v>
      </c>
      <c r="F8" s="308" t="s">
        <v>38</v>
      </c>
      <c r="G8" s="309" t="s">
        <v>39</v>
      </c>
      <c r="H8" s="310" t="s">
        <v>44</v>
      </c>
      <c r="I8" s="308" t="s">
        <v>38</v>
      </c>
      <c r="J8" s="309" t="s">
        <v>39</v>
      </c>
      <c r="K8" s="398" t="s">
        <v>44</v>
      </c>
      <c r="L8" s="600"/>
      <c r="M8" s="602"/>
      <c r="N8" s="591"/>
      <c r="O8" s="38"/>
    </row>
    <row r="9" spans="1:19" s="112" customFormat="1" ht="19.7" customHeight="1" thickTop="1" x14ac:dyDescent="0.2">
      <c r="A9" s="254"/>
      <c r="B9" s="443" t="s">
        <v>34</v>
      </c>
      <c r="C9" s="393">
        <v>2028</v>
      </c>
      <c r="D9" s="382">
        <v>1574</v>
      </c>
      <c r="E9" s="383">
        <v>3602</v>
      </c>
      <c r="F9" s="381">
        <v>10738</v>
      </c>
      <c r="G9" s="382">
        <v>10236</v>
      </c>
      <c r="H9" s="383">
        <v>20974</v>
      </c>
      <c r="I9" s="381">
        <v>40174</v>
      </c>
      <c r="J9" s="382">
        <v>36305</v>
      </c>
      <c r="K9" s="399">
        <v>76479</v>
      </c>
      <c r="L9" s="404">
        <v>52940</v>
      </c>
      <c r="M9" s="382">
        <v>48115</v>
      </c>
      <c r="N9" s="384">
        <v>101055</v>
      </c>
      <c r="P9" s="34"/>
      <c r="Q9" s="34"/>
      <c r="R9" s="34"/>
      <c r="S9" s="34"/>
    </row>
    <row r="10" spans="1:19" ht="19.7" customHeight="1" x14ac:dyDescent="0.2">
      <c r="B10" s="444" t="s">
        <v>3</v>
      </c>
      <c r="C10" s="394">
        <v>450</v>
      </c>
      <c r="D10" s="315">
        <v>389</v>
      </c>
      <c r="E10" s="316">
        <v>839</v>
      </c>
      <c r="F10" s="314">
        <v>4009</v>
      </c>
      <c r="G10" s="315">
        <v>3874</v>
      </c>
      <c r="H10" s="316">
        <v>7883</v>
      </c>
      <c r="I10" s="314">
        <v>15713</v>
      </c>
      <c r="J10" s="315">
        <v>16731</v>
      </c>
      <c r="K10" s="400">
        <v>32444</v>
      </c>
      <c r="L10" s="405">
        <v>20172</v>
      </c>
      <c r="M10" s="315">
        <v>20994</v>
      </c>
      <c r="N10" s="385">
        <v>41166</v>
      </c>
    </row>
    <row r="11" spans="1:19" ht="19.7" customHeight="1" x14ac:dyDescent="0.2">
      <c r="B11" s="444" t="s">
        <v>4</v>
      </c>
      <c r="C11" s="394">
        <v>543</v>
      </c>
      <c r="D11" s="315">
        <v>390</v>
      </c>
      <c r="E11" s="316">
        <v>933</v>
      </c>
      <c r="F11" s="314">
        <v>2735</v>
      </c>
      <c r="G11" s="315">
        <v>2813</v>
      </c>
      <c r="H11" s="316">
        <v>5548</v>
      </c>
      <c r="I11" s="314">
        <v>15208</v>
      </c>
      <c r="J11" s="315">
        <v>11383</v>
      </c>
      <c r="K11" s="400">
        <v>26591</v>
      </c>
      <c r="L11" s="405">
        <v>18486</v>
      </c>
      <c r="M11" s="315">
        <v>14586</v>
      </c>
      <c r="N11" s="385">
        <v>33072</v>
      </c>
    </row>
    <row r="12" spans="1:19" ht="19.7" customHeight="1" x14ac:dyDescent="0.2">
      <c r="B12" s="444" t="s">
        <v>5</v>
      </c>
      <c r="C12" s="394">
        <v>862</v>
      </c>
      <c r="D12" s="315">
        <v>647</v>
      </c>
      <c r="E12" s="316">
        <v>1509</v>
      </c>
      <c r="F12" s="314">
        <v>3473</v>
      </c>
      <c r="G12" s="315">
        <v>3047</v>
      </c>
      <c r="H12" s="316">
        <v>6520</v>
      </c>
      <c r="I12" s="314">
        <v>7859</v>
      </c>
      <c r="J12" s="315">
        <v>6911</v>
      </c>
      <c r="K12" s="400">
        <v>14770</v>
      </c>
      <c r="L12" s="405">
        <v>12194</v>
      </c>
      <c r="M12" s="315">
        <v>10605</v>
      </c>
      <c r="N12" s="385">
        <v>22799</v>
      </c>
    </row>
    <row r="13" spans="1:19" ht="19.7" customHeight="1" x14ac:dyDescent="0.2">
      <c r="B13" s="444" t="s">
        <v>6</v>
      </c>
      <c r="C13" s="394">
        <v>66</v>
      </c>
      <c r="D13" s="315">
        <v>35</v>
      </c>
      <c r="E13" s="316">
        <v>101</v>
      </c>
      <c r="F13" s="314">
        <v>180</v>
      </c>
      <c r="G13" s="315">
        <v>118</v>
      </c>
      <c r="H13" s="316">
        <v>298</v>
      </c>
      <c r="I13" s="314">
        <v>462</v>
      </c>
      <c r="J13" s="315">
        <v>238</v>
      </c>
      <c r="K13" s="400">
        <v>700</v>
      </c>
      <c r="L13" s="405">
        <v>708</v>
      </c>
      <c r="M13" s="315">
        <v>391</v>
      </c>
      <c r="N13" s="385">
        <v>1099</v>
      </c>
    </row>
    <row r="14" spans="1:19" ht="19.7" customHeight="1" x14ac:dyDescent="0.2">
      <c r="B14" s="444" t="s">
        <v>7</v>
      </c>
      <c r="C14" s="394">
        <v>107</v>
      </c>
      <c r="D14" s="315">
        <v>113</v>
      </c>
      <c r="E14" s="316">
        <v>220</v>
      </c>
      <c r="F14" s="314">
        <v>341</v>
      </c>
      <c r="G14" s="315">
        <v>384</v>
      </c>
      <c r="H14" s="316">
        <v>725</v>
      </c>
      <c r="I14" s="314">
        <v>932</v>
      </c>
      <c r="J14" s="317">
        <v>1042</v>
      </c>
      <c r="K14" s="400">
        <v>1974</v>
      </c>
      <c r="L14" s="405">
        <v>1380</v>
      </c>
      <c r="M14" s="315">
        <v>1539</v>
      </c>
      <c r="N14" s="385">
        <v>2919</v>
      </c>
    </row>
    <row r="15" spans="1:19" s="112" customFormat="1" ht="19.7" customHeight="1" x14ac:dyDescent="0.2">
      <c r="A15" s="254"/>
      <c r="B15" s="445" t="s">
        <v>35</v>
      </c>
      <c r="C15" s="395">
        <v>5435</v>
      </c>
      <c r="D15" s="312">
        <v>3154</v>
      </c>
      <c r="E15" s="313">
        <v>8589</v>
      </c>
      <c r="F15" s="311">
        <v>12405</v>
      </c>
      <c r="G15" s="312">
        <v>8783</v>
      </c>
      <c r="H15" s="313">
        <v>21188</v>
      </c>
      <c r="I15" s="311">
        <v>14868</v>
      </c>
      <c r="J15" s="312">
        <v>15345</v>
      </c>
      <c r="K15" s="401">
        <v>30213</v>
      </c>
      <c r="L15" s="406">
        <v>32708</v>
      </c>
      <c r="M15" s="318">
        <v>27282</v>
      </c>
      <c r="N15" s="386">
        <v>59990</v>
      </c>
      <c r="P15" s="34"/>
      <c r="Q15" s="34"/>
      <c r="R15" s="34"/>
      <c r="S15" s="34"/>
    </row>
    <row r="16" spans="1:19" ht="19.7" customHeight="1" x14ac:dyDescent="0.2">
      <c r="B16" s="444" t="s">
        <v>10</v>
      </c>
      <c r="C16" s="394">
        <v>3035</v>
      </c>
      <c r="D16" s="315">
        <v>2251</v>
      </c>
      <c r="E16" s="316">
        <v>5286</v>
      </c>
      <c r="F16" s="314">
        <v>5744</v>
      </c>
      <c r="G16" s="315">
        <v>4282</v>
      </c>
      <c r="H16" s="316">
        <v>10026</v>
      </c>
      <c r="I16" s="314">
        <v>4069</v>
      </c>
      <c r="J16" s="315">
        <v>3245</v>
      </c>
      <c r="K16" s="400">
        <v>7314</v>
      </c>
      <c r="L16" s="405">
        <v>12848</v>
      </c>
      <c r="M16" s="315">
        <v>9778</v>
      </c>
      <c r="N16" s="385">
        <v>22626</v>
      </c>
    </row>
    <row r="17" spans="1:19" ht="19.7" customHeight="1" x14ac:dyDescent="0.2">
      <c r="B17" s="444" t="s">
        <v>11</v>
      </c>
      <c r="C17" s="394">
        <v>2400</v>
      </c>
      <c r="D17" s="315">
        <v>903</v>
      </c>
      <c r="E17" s="316">
        <v>3303</v>
      </c>
      <c r="F17" s="314">
        <v>6661</v>
      </c>
      <c r="G17" s="315">
        <v>4501</v>
      </c>
      <c r="H17" s="316">
        <v>11162</v>
      </c>
      <c r="I17" s="314">
        <v>10799</v>
      </c>
      <c r="J17" s="315">
        <v>12100</v>
      </c>
      <c r="K17" s="400">
        <v>22899</v>
      </c>
      <c r="L17" s="405">
        <v>19860</v>
      </c>
      <c r="M17" s="315">
        <v>17504</v>
      </c>
      <c r="N17" s="385">
        <v>37364</v>
      </c>
    </row>
    <row r="18" spans="1:19" s="112" customFormat="1" ht="19.7" customHeight="1" x14ac:dyDescent="0.2">
      <c r="A18" s="254"/>
      <c r="B18" s="445" t="s">
        <v>36</v>
      </c>
      <c r="C18" s="395">
        <v>715</v>
      </c>
      <c r="D18" s="312">
        <v>598</v>
      </c>
      <c r="E18" s="313">
        <v>1313</v>
      </c>
      <c r="F18" s="311">
        <v>3155</v>
      </c>
      <c r="G18" s="312">
        <v>2955</v>
      </c>
      <c r="H18" s="313">
        <v>6110</v>
      </c>
      <c r="I18" s="311">
        <v>8607</v>
      </c>
      <c r="J18" s="312">
        <v>8838</v>
      </c>
      <c r="K18" s="401">
        <v>17445</v>
      </c>
      <c r="L18" s="406">
        <v>12477</v>
      </c>
      <c r="M18" s="318">
        <v>12391</v>
      </c>
      <c r="N18" s="386">
        <v>24868</v>
      </c>
      <c r="P18" s="34"/>
      <c r="Q18" s="34"/>
      <c r="R18" s="34"/>
      <c r="S18" s="34"/>
    </row>
    <row r="19" spans="1:19" ht="19.7" customHeight="1" x14ac:dyDescent="0.2">
      <c r="B19" s="444" t="s">
        <v>13</v>
      </c>
      <c r="C19" s="394">
        <v>379</v>
      </c>
      <c r="D19" s="315">
        <v>312</v>
      </c>
      <c r="E19" s="316">
        <v>691</v>
      </c>
      <c r="F19" s="314">
        <v>1460</v>
      </c>
      <c r="G19" s="315">
        <v>1446</v>
      </c>
      <c r="H19" s="316">
        <v>2906</v>
      </c>
      <c r="I19" s="314">
        <v>4102</v>
      </c>
      <c r="J19" s="315">
        <v>4341</v>
      </c>
      <c r="K19" s="400">
        <v>8443</v>
      </c>
      <c r="L19" s="405">
        <v>5941</v>
      </c>
      <c r="M19" s="315">
        <v>6099</v>
      </c>
      <c r="N19" s="385">
        <v>12040</v>
      </c>
    </row>
    <row r="20" spans="1:19" ht="19.7" customHeight="1" x14ac:dyDescent="0.2">
      <c r="B20" s="444" t="s">
        <v>14</v>
      </c>
      <c r="C20" s="394">
        <v>334</v>
      </c>
      <c r="D20" s="315">
        <v>283</v>
      </c>
      <c r="E20" s="316">
        <v>617</v>
      </c>
      <c r="F20" s="314">
        <v>1683</v>
      </c>
      <c r="G20" s="315">
        <v>1502</v>
      </c>
      <c r="H20" s="316">
        <v>3185</v>
      </c>
      <c r="I20" s="314">
        <v>4481</v>
      </c>
      <c r="J20" s="315">
        <v>4462</v>
      </c>
      <c r="K20" s="400">
        <v>8943</v>
      </c>
      <c r="L20" s="407">
        <v>6498</v>
      </c>
      <c r="M20" s="319">
        <v>6247</v>
      </c>
      <c r="N20" s="387">
        <v>12745</v>
      </c>
    </row>
    <row r="21" spans="1:19" s="452" customFormat="1" ht="19.7" customHeight="1" x14ac:dyDescent="0.2">
      <c r="B21" s="444" t="s">
        <v>309</v>
      </c>
      <c r="C21" s="394">
        <v>2</v>
      </c>
      <c r="D21" s="315">
        <v>3</v>
      </c>
      <c r="E21" s="316">
        <v>5</v>
      </c>
      <c r="F21" s="314">
        <v>12</v>
      </c>
      <c r="G21" s="315">
        <v>7</v>
      </c>
      <c r="H21" s="316"/>
      <c r="I21" s="314">
        <v>24</v>
      </c>
      <c r="J21" s="315">
        <v>35</v>
      </c>
      <c r="K21" s="400"/>
      <c r="L21" s="407">
        <v>38</v>
      </c>
      <c r="M21" s="319">
        <v>45</v>
      </c>
      <c r="N21" s="387">
        <v>83</v>
      </c>
    </row>
    <row r="22" spans="1:19" ht="19.7" customHeight="1" x14ac:dyDescent="0.2">
      <c r="B22" s="445" t="s">
        <v>8</v>
      </c>
      <c r="C22" s="395">
        <v>331</v>
      </c>
      <c r="D22" s="312">
        <v>176</v>
      </c>
      <c r="E22" s="313">
        <v>507</v>
      </c>
      <c r="F22" s="311">
        <v>682</v>
      </c>
      <c r="G22" s="312">
        <v>555</v>
      </c>
      <c r="H22" s="313">
        <v>1237</v>
      </c>
      <c r="I22" s="311">
        <v>1167</v>
      </c>
      <c r="J22" s="312">
        <v>1100</v>
      </c>
      <c r="K22" s="401">
        <v>2267</v>
      </c>
      <c r="L22" s="408">
        <v>2180</v>
      </c>
      <c r="M22" s="312">
        <v>1831</v>
      </c>
      <c r="N22" s="386">
        <v>4011</v>
      </c>
    </row>
    <row r="23" spans="1:19" ht="19.7" customHeight="1" thickBot="1" x14ac:dyDescent="0.25">
      <c r="B23" s="446" t="s">
        <v>297</v>
      </c>
      <c r="C23" s="396">
        <v>4</v>
      </c>
      <c r="D23" s="321">
        <v>3</v>
      </c>
      <c r="E23" s="322">
        <v>7</v>
      </c>
      <c r="F23" s="320">
        <v>406</v>
      </c>
      <c r="G23" s="321">
        <v>276</v>
      </c>
      <c r="H23" s="322">
        <v>682</v>
      </c>
      <c r="I23" s="320">
        <v>2017</v>
      </c>
      <c r="J23" s="321">
        <v>1124</v>
      </c>
      <c r="K23" s="402">
        <v>3141</v>
      </c>
      <c r="L23" s="409">
        <v>2427</v>
      </c>
      <c r="M23" s="321">
        <v>1403</v>
      </c>
      <c r="N23" s="388">
        <v>3830</v>
      </c>
    </row>
    <row r="24" spans="1:19" ht="19.7" customHeight="1" thickBot="1" x14ac:dyDescent="0.25">
      <c r="B24" s="447" t="s">
        <v>15</v>
      </c>
      <c r="C24" s="397">
        <v>8513</v>
      </c>
      <c r="D24" s="390">
        <v>5505</v>
      </c>
      <c r="E24" s="391">
        <v>14018</v>
      </c>
      <c r="F24" s="389">
        <v>27386</v>
      </c>
      <c r="G24" s="390">
        <v>22805</v>
      </c>
      <c r="H24" s="391">
        <v>50191</v>
      </c>
      <c r="I24" s="389">
        <v>66833</v>
      </c>
      <c r="J24" s="390">
        <v>62712</v>
      </c>
      <c r="K24" s="403">
        <v>129545</v>
      </c>
      <c r="L24" s="410">
        <v>102732</v>
      </c>
      <c r="M24" s="390">
        <v>91022</v>
      </c>
      <c r="N24" s="392">
        <v>193754</v>
      </c>
      <c r="O24" s="113"/>
    </row>
    <row r="25" spans="1:19" ht="13.5" thickTop="1" x14ac:dyDescent="0.2">
      <c r="B25" s="231"/>
    </row>
    <row r="26" spans="1:19" ht="15" customHeight="1" x14ac:dyDescent="0.2">
      <c r="C26" s="580" t="s">
        <v>341</v>
      </c>
      <c r="D26" s="580"/>
      <c r="E26" s="580"/>
      <c r="F26" s="580"/>
      <c r="G26" s="580"/>
      <c r="H26" s="580"/>
      <c r="I26" s="580"/>
      <c r="J26" s="580"/>
      <c r="K26" s="580"/>
      <c r="L26" s="580"/>
      <c r="M26" s="580"/>
      <c r="N26" s="580"/>
    </row>
    <row r="27" spans="1:19" ht="15" customHeight="1" x14ac:dyDescent="0.2">
      <c r="C27" s="579" t="str">
        <f>'Tabla 5'!$B$16</f>
        <v>Dirección General de Atención a las Personas con Discapacidad  de la Consejería de Políticas Sociales, Familias, Igualdad y Natalidad de la Comunidad de Madrid</v>
      </c>
      <c r="D27" s="579"/>
      <c r="E27" s="579"/>
      <c r="F27" s="579"/>
      <c r="G27" s="579"/>
      <c r="H27" s="579"/>
      <c r="I27" s="579"/>
      <c r="J27" s="579"/>
      <c r="K27" s="579"/>
      <c r="L27" s="579"/>
      <c r="M27" s="579"/>
      <c r="N27" s="579"/>
    </row>
    <row r="28" spans="1:19" ht="15" customHeight="1" x14ac:dyDescent="0.2"/>
    <row r="29" spans="1:19" ht="15" customHeight="1" x14ac:dyDescent="0.2">
      <c r="N29" s="32"/>
    </row>
    <row r="30" spans="1:19" ht="15" customHeight="1" x14ac:dyDescent="0.2">
      <c r="J30" s="32"/>
    </row>
    <row r="31" spans="1:19" ht="15" customHeight="1" x14ac:dyDescent="0.2"/>
    <row r="32" spans="1:19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65" ht="2.25" customHeight="1" x14ac:dyDescent="0.2"/>
  </sheetData>
  <mergeCells count="10">
    <mergeCell ref="N7:N8"/>
    <mergeCell ref="C4:N4"/>
    <mergeCell ref="C2:N2"/>
    <mergeCell ref="C26:N26"/>
    <mergeCell ref="C27:N27"/>
    <mergeCell ref="C7:E7"/>
    <mergeCell ref="F7:H7"/>
    <mergeCell ref="I7:K7"/>
    <mergeCell ref="L7:L8"/>
    <mergeCell ref="M7:M8"/>
  </mergeCells>
  <phoneticPr fontId="4" type="noConversion"/>
  <hyperlinks>
    <hyperlink ref="N3" location="Índice!A1" display="Volver al índice"/>
  </hyperlinks>
  <printOptions horizontalCentered="1"/>
  <pageMargins left="0" right="0" top="0.98425196850393704" bottom="0.74803149606299213" header="0" footer="0"/>
  <pageSetup paperSize="9" scale="93" firstPageNumber="7" orientation="landscape" useFirstPageNumber="1" r:id="rId1"/>
  <headerFooter alignWithMargins="0">
    <oddHeader>&amp;C&amp;G</oddHeader>
    <oddFooter>&amp;CPágina &amp;P</oddFooter>
  </headerFooter>
  <colBreaks count="1" manualBreakCount="1">
    <brk id="14" max="104857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9" tint="0.39997558519241921"/>
  </sheetPr>
  <dimension ref="B1:K38"/>
  <sheetViews>
    <sheetView zoomScaleNormal="100" workbookViewId="0">
      <selection activeCell="D3" sqref="D3"/>
    </sheetView>
  </sheetViews>
  <sheetFormatPr baseColWidth="10" defaultRowHeight="12.75" x14ac:dyDescent="0.2"/>
  <cols>
    <col min="1" max="1" width="2.85546875" style="42" customWidth="1"/>
    <col min="2" max="2" width="21.85546875" style="42" customWidth="1"/>
    <col min="3" max="3" width="32.85546875" style="42" customWidth="1"/>
    <col min="4" max="4" width="12.85546875" style="42" customWidth="1"/>
    <col min="5" max="5" width="18.7109375" style="42" customWidth="1"/>
    <col min="6" max="6" width="21.7109375" style="42" customWidth="1"/>
    <col min="7" max="7" width="27.140625" style="42" customWidth="1"/>
    <col min="8" max="9" width="11.42578125" style="42"/>
    <col min="10" max="10" width="32.42578125" style="42" customWidth="1"/>
    <col min="11" max="16384" width="11.42578125" style="42"/>
  </cols>
  <sheetData>
    <row r="1" spans="2:11" x14ac:dyDescent="0.2">
      <c r="B1" s="95"/>
      <c r="C1" s="95"/>
      <c r="D1" s="95"/>
      <c r="E1" s="96"/>
      <c r="F1" s="96"/>
      <c r="G1" s="96"/>
      <c r="H1" s="95"/>
      <c r="J1" s="44"/>
      <c r="K1" s="44"/>
    </row>
    <row r="2" spans="2:11" ht="15" x14ac:dyDescent="0.25">
      <c r="B2" s="605" t="s">
        <v>62</v>
      </c>
      <c r="C2" s="605"/>
      <c r="D2" s="605"/>
      <c r="E2" s="97"/>
      <c r="F2" s="43"/>
      <c r="G2" s="98"/>
      <c r="H2" s="99"/>
      <c r="J2" s="100"/>
      <c r="K2" s="100"/>
    </row>
    <row r="3" spans="2:11" ht="15" x14ac:dyDescent="0.25">
      <c r="B3" s="99"/>
      <c r="C3" s="99"/>
      <c r="D3" s="110" t="s">
        <v>278</v>
      </c>
      <c r="E3" s="98"/>
      <c r="F3" s="98"/>
      <c r="G3" s="98"/>
      <c r="H3" s="99"/>
      <c r="J3" s="14"/>
      <c r="K3" s="15"/>
    </row>
    <row r="4" spans="2:11" ht="15" x14ac:dyDescent="0.25">
      <c r="B4" s="605" t="s">
        <v>273</v>
      </c>
      <c r="C4" s="605"/>
      <c r="D4" s="605"/>
      <c r="E4" s="97"/>
      <c r="F4" s="14"/>
      <c r="G4" s="15"/>
      <c r="H4" s="101"/>
      <c r="J4" s="14"/>
      <c r="K4" s="15"/>
    </row>
    <row r="5" spans="2:11" ht="15" x14ac:dyDescent="0.25">
      <c r="B5" s="603" t="s">
        <v>0</v>
      </c>
      <c r="C5" s="603"/>
      <c r="D5" s="603"/>
      <c r="E5" s="102"/>
      <c r="F5" s="96"/>
      <c r="G5" s="43"/>
      <c r="H5" s="101"/>
      <c r="I5" s="43"/>
      <c r="J5" s="14"/>
      <c r="K5" s="44"/>
    </row>
    <row r="6" spans="2:11" ht="15" x14ac:dyDescent="0.25">
      <c r="B6" s="95"/>
      <c r="C6" s="95"/>
      <c r="D6" s="95"/>
      <c r="E6" s="96"/>
      <c r="F6" s="96"/>
      <c r="G6" s="43"/>
      <c r="H6" s="101"/>
      <c r="I6" s="43"/>
      <c r="J6" s="14"/>
      <c r="K6" s="44"/>
    </row>
    <row r="7" spans="2:11" ht="15.75" thickBot="1" x14ac:dyDescent="0.3">
      <c r="B7" s="95"/>
      <c r="C7" s="95"/>
      <c r="D7" s="95"/>
      <c r="E7" s="95"/>
      <c r="H7" s="95"/>
      <c r="I7" s="103"/>
      <c r="J7" s="104"/>
      <c r="K7" s="44"/>
    </row>
    <row r="8" spans="2:11" ht="15.75" thickBot="1" x14ac:dyDescent="0.3">
      <c r="B8" s="301" t="s">
        <v>26</v>
      </c>
      <c r="C8" s="171" t="s">
        <v>27</v>
      </c>
      <c r="D8" s="171" t="s">
        <v>28</v>
      </c>
      <c r="E8" s="95"/>
      <c r="I8" s="103"/>
      <c r="J8" s="104"/>
      <c r="K8" s="44"/>
    </row>
    <row r="9" spans="2:11" ht="15" x14ac:dyDescent="0.25">
      <c r="B9" s="105" t="s">
        <v>29</v>
      </c>
      <c r="C9" s="106">
        <v>29360</v>
      </c>
      <c r="D9" s="107">
        <f>C9/C15*100</f>
        <v>8.0669535161036841</v>
      </c>
      <c r="I9" s="103"/>
      <c r="J9" s="104"/>
      <c r="K9" s="44"/>
    </row>
    <row r="10" spans="2:11" ht="15" x14ac:dyDescent="0.25">
      <c r="B10" s="302" t="s">
        <v>30</v>
      </c>
      <c r="C10" s="303">
        <v>45102</v>
      </c>
      <c r="D10" s="304">
        <f>C10/C15*100</f>
        <v>12.392225391120856</v>
      </c>
      <c r="I10" s="103"/>
      <c r="J10" s="104"/>
      <c r="K10" s="43"/>
    </row>
    <row r="11" spans="2:11" ht="15" x14ac:dyDescent="0.25">
      <c r="B11" s="108" t="s">
        <v>31</v>
      </c>
      <c r="C11" s="106">
        <v>44131</v>
      </c>
      <c r="D11" s="107">
        <f>C11/C15*100</f>
        <v>12.125433433895493</v>
      </c>
      <c r="I11" s="103"/>
      <c r="J11" s="104"/>
      <c r="K11" s="43"/>
    </row>
    <row r="12" spans="2:11" x14ac:dyDescent="0.2">
      <c r="B12" s="302" t="s">
        <v>32</v>
      </c>
      <c r="C12" s="303">
        <v>44751</v>
      </c>
      <c r="D12" s="304">
        <f>C12/C15*100</f>
        <v>12.295784632123839</v>
      </c>
      <c r="I12" s="43"/>
      <c r="J12" s="43"/>
      <c r="K12" s="43"/>
    </row>
    <row r="13" spans="2:11" x14ac:dyDescent="0.2">
      <c r="B13" s="108" t="s">
        <v>33</v>
      </c>
      <c r="C13" s="106">
        <v>200604</v>
      </c>
      <c r="D13" s="107">
        <f>C13/C15*100</f>
        <v>55.117954466773277</v>
      </c>
      <c r="J13" s="43"/>
      <c r="K13" s="43"/>
    </row>
    <row r="14" spans="2:11" x14ac:dyDescent="0.2">
      <c r="B14" s="302" t="s">
        <v>371</v>
      </c>
      <c r="C14" s="303">
        <v>6</v>
      </c>
      <c r="D14" s="304">
        <f>C14*100/C15</f>
        <v>1.6485599828549762E-3</v>
      </c>
      <c r="J14" s="43"/>
      <c r="K14" s="43"/>
    </row>
    <row r="15" spans="2:11" ht="13.5" thickBot="1" x14ac:dyDescent="0.25">
      <c r="B15" s="305" t="s">
        <v>15</v>
      </c>
      <c r="C15" s="306">
        <f>SUM(C9:C14)</f>
        <v>363954</v>
      </c>
      <c r="D15" s="307">
        <f>SUM(D9:D13)</f>
        <v>99.99835144001716</v>
      </c>
      <c r="J15" s="43"/>
      <c r="K15" s="43"/>
    </row>
    <row r="16" spans="2:11" x14ac:dyDescent="0.2">
      <c r="B16" s="95"/>
      <c r="C16" s="95"/>
      <c r="D16" s="95"/>
    </row>
    <row r="17" spans="2:8" s="82" customFormat="1" ht="30" customHeight="1" x14ac:dyDescent="0.2">
      <c r="B17" s="604" t="s">
        <v>341</v>
      </c>
      <c r="C17" s="604"/>
      <c r="D17" s="604"/>
      <c r="H17" s="253"/>
    </row>
    <row r="18" spans="2:8" ht="30" customHeight="1" x14ac:dyDescent="0.2">
      <c r="B18" s="604" t="str">
        <f>'Tabla 6'!$C$27</f>
        <v>Dirección General de Atención a las Personas con Discapacidad  de la Consejería de Políticas Sociales, Familias, Igualdad y Natalidad de la Comunidad de Madrid</v>
      </c>
      <c r="C18" s="604"/>
      <c r="D18" s="604"/>
      <c r="H18" s="95"/>
    </row>
    <row r="19" spans="2:8" x14ac:dyDescent="0.2">
      <c r="B19" s="95"/>
      <c r="C19" s="95"/>
      <c r="D19" s="109"/>
      <c r="H19" s="95"/>
    </row>
    <row r="20" spans="2:8" x14ac:dyDescent="0.2">
      <c r="B20" s="95"/>
      <c r="C20" s="95"/>
      <c r="D20" s="95"/>
      <c r="H20" s="95"/>
    </row>
    <row r="21" spans="2:8" x14ac:dyDescent="0.2">
      <c r="B21" s="95"/>
      <c r="C21" s="95"/>
      <c r="H21" s="95"/>
    </row>
    <row r="22" spans="2:8" x14ac:dyDescent="0.2">
      <c r="B22" s="95"/>
      <c r="C22" s="95"/>
      <c r="D22" s="95"/>
    </row>
    <row r="23" spans="2:8" x14ac:dyDescent="0.2">
      <c r="B23" s="95"/>
      <c r="C23" s="95"/>
      <c r="D23" s="95"/>
    </row>
    <row r="36" spans="2:2" x14ac:dyDescent="0.2">
      <c r="B36" s="95"/>
    </row>
    <row r="37" spans="2:2" x14ac:dyDescent="0.2">
      <c r="B37" s="95"/>
    </row>
    <row r="38" spans="2:2" x14ac:dyDescent="0.2">
      <c r="B38" s="95"/>
    </row>
  </sheetData>
  <mergeCells count="5">
    <mergeCell ref="B5:D5"/>
    <mergeCell ref="B17:D17"/>
    <mergeCell ref="B18:D18"/>
    <mergeCell ref="B2:D2"/>
    <mergeCell ref="B4:D4"/>
  </mergeCells>
  <phoneticPr fontId="4" type="noConversion"/>
  <hyperlinks>
    <hyperlink ref="D3" location="Índice!A1" display="Volver al índice"/>
  </hyperlinks>
  <printOptions horizontalCentered="1"/>
  <pageMargins left="0" right="0" top="0.98425196850393704" bottom="0.74803149606299213" header="0" footer="0"/>
  <pageSetup paperSize="9" scale="95" firstPageNumber="8" orientation="landscape" useFirstPageNumber="1" r:id="rId1"/>
  <headerFooter alignWithMargins="0">
    <oddHeader>&amp;C&amp;G</oddHeader>
    <oddFooter>Página &amp;P</oddFooter>
  </headerFooter>
  <colBreaks count="1" manualBreakCount="1">
    <brk id="4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theme="2" tint="-0.499984740745262"/>
  </sheetPr>
  <dimension ref="B1:O42"/>
  <sheetViews>
    <sheetView view="pageLayout" zoomScaleNormal="100" workbookViewId="0"/>
  </sheetViews>
  <sheetFormatPr baseColWidth="10" defaultRowHeight="12.75" x14ac:dyDescent="0.2"/>
  <cols>
    <col min="1" max="1" width="2.85546875" style="42" customWidth="1"/>
    <col min="2" max="2" width="33" style="42" customWidth="1"/>
    <col min="3" max="3" width="13.140625" style="42" customWidth="1"/>
    <col min="4" max="4" width="11.42578125" style="42"/>
    <col min="5" max="5" width="13.28515625" style="42" customWidth="1"/>
    <col min="6" max="9" width="11.42578125" style="42"/>
    <col min="10" max="10" width="13.28515625" style="42" customWidth="1"/>
    <col min="11" max="11" width="7.28515625" style="42" customWidth="1"/>
    <col min="12" max="12" width="13.5703125" style="42" customWidth="1"/>
    <col min="13" max="13" width="11.42578125" style="42"/>
    <col min="14" max="14" width="13.42578125" style="42" customWidth="1"/>
    <col min="15" max="16384" width="11.42578125" style="42"/>
  </cols>
  <sheetData>
    <row r="1" spans="2:15" ht="15" x14ac:dyDescent="0.25">
      <c r="O1" s="91"/>
    </row>
    <row r="2" spans="2:15" ht="15" x14ac:dyDescent="0.25">
      <c r="C2" s="606" t="s">
        <v>269</v>
      </c>
      <c r="D2" s="606"/>
      <c r="E2" s="606"/>
      <c r="F2" s="606"/>
      <c r="G2" s="606"/>
      <c r="H2" s="606"/>
      <c r="I2" s="606"/>
      <c r="J2" s="606"/>
      <c r="O2" s="91"/>
    </row>
    <row r="3" spans="2:15" ht="15" x14ac:dyDescent="0.25">
      <c r="J3" s="60" t="s">
        <v>278</v>
      </c>
      <c r="O3" s="91"/>
    </row>
    <row r="4" spans="2:15" ht="15" x14ac:dyDescent="0.25">
      <c r="C4" s="589" t="s">
        <v>71</v>
      </c>
      <c r="D4" s="589"/>
      <c r="E4" s="589"/>
      <c r="F4" s="589"/>
      <c r="G4" s="589"/>
      <c r="H4" s="589"/>
      <c r="I4" s="589"/>
      <c r="J4" s="589"/>
      <c r="O4" s="91"/>
    </row>
    <row r="5" spans="2:15" ht="15" x14ac:dyDescent="0.25">
      <c r="B5" s="38"/>
      <c r="C5" s="579" t="s">
        <v>0</v>
      </c>
      <c r="D5" s="579"/>
      <c r="E5" s="579"/>
      <c r="F5" s="579"/>
      <c r="G5" s="579"/>
      <c r="H5" s="579"/>
      <c r="I5" s="579"/>
      <c r="J5" s="579"/>
      <c r="O5" s="91"/>
    </row>
    <row r="6" spans="2:15" ht="15" x14ac:dyDescent="0.25">
      <c r="B6" s="38"/>
      <c r="C6" s="38"/>
      <c r="D6" s="38"/>
      <c r="E6" s="38"/>
      <c r="F6" s="38"/>
      <c r="G6" s="38"/>
      <c r="H6" s="38"/>
      <c r="I6" s="38"/>
      <c r="J6" s="38"/>
      <c r="O6" s="91"/>
    </row>
    <row r="7" spans="2:15" ht="15.75" thickBot="1" x14ac:dyDescent="0.3">
      <c r="B7" s="38"/>
      <c r="C7" s="38"/>
      <c r="D7" s="38"/>
      <c r="E7" s="38"/>
      <c r="F7" s="38"/>
      <c r="G7" s="38"/>
      <c r="H7" s="38"/>
      <c r="I7" s="38"/>
      <c r="J7" s="38"/>
      <c r="O7" s="91"/>
    </row>
    <row r="8" spans="2:15" ht="16.5" thickTop="1" thickBot="1" x14ac:dyDescent="0.3">
      <c r="B8" s="92"/>
      <c r="C8" s="172" t="s">
        <v>46</v>
      </c>
      <c r="D8" s="135" t="s">
        <v>1</v>
      </c>
      <c r="E8" s="135" t="s">
        <v>47</v>
      </c>
      <c r="F8" s="135" t="s">
        <v>1</v>
      </c>
      <c r="G8" s="177" t="s">
        <v>48</v>
      </c>
      <c r="H8" s="135" t="s">
        <v>1</v>
      </c>
      <c r="I8" s="135" t="s">
        <v>15</v>
      </c>
      <c r="J8" s="136" t="s">
        <v>1</v>
      </c>
      <c r="K8" s="58"/>
      <c r="O8" s="91"/>
    </row>
    <row r="9" spans="2:15" ht="15" x14ac:dyDescent="0.25">
      <c r="B9" s="179" t="s">
        <v>20</v>
      </c>
      <c r="C9" s="361">
        <v>4111</v>
      </c>
      <c r="D9" s="377">
        <v>1.8612927178224097</v>
      </c>
      <c r="E9" s="363">
        <v>274</v>
      </c>
      <c r="F9" s="377">
        <v>0.31971995332555425</v>
      </c>
      <c r="G9" s="363">
        <v>178</v>
      </c>
      <c r="H9" s="377">
        <v>0.31033701204735253</v>
      </c>
      <c r="I9" s="364">
        <v>4563</v>
      </c>
      <c r="J9" s="378">
        <v>1.2537298669612094</v>
      </c>
      <c r="O9" s="91"/>
    </row>
    <row r="10" spans="2:15" ht="15" x14ac:dyDescent="0.25">
      <c r="B10" s="180" t="s">
        <v>45</v>
      </c>
      <c r="C10" s="361">
        <v>16999</v>
      </c>
      <c r="D10" s="377">
        <v>7.6964521795823746</v>
      </c>
      <c r="E10" s="363">
        <v>2259</v>
      </c>
      <c r="F10" s="377">
        <v>2.6359393232205366</v>
      </c>
      <c r="G10" s="363">
        <v>1689</v>
      </c>
      <c r="H10" s="377">
        <v>2.9447146817302161</v>
      </c>
      <c r="I10" s="364">
        <v>20947</v>
      </c>
      <c r="J10" s="378">
        <v>5.7553976601438643</v>
      </c>
      <c r="O10" s="91"/>
    </row>
    <row r="11" spans="2:15" ht="15" x14ac:dyDescent="0.25">
      <c r="B11" s="180" t="s">
        <v>22</v>
      </c>
      <c r="C11" s="361">
        <v>35146</v>
      </c>
      <c r="D11" s="377">
        <v>15.912671822083778</v>
      </c>
      <c r="E11" s="363">
        <v>15424</v>
      </c>
      <c r="F11" s="377">
        <v>17.997666277712952</v>
      </c>
      <c r="G11" s="363">
        <v>10224</v>
      </c>
      <c r="H11" s="377">
        <v>17.82520006276479</v>
      </c>
      <c r="I11" s="364">
        <v>60794</v>
      </c>
      <c r="J11" s="378">
        <v>16.703759266280905</v>
      </c>
      <c r="O11" s="91"/>
    </row>
    <row r="12" spans="2:15" ht="15" x14ac:dyDescent="0.25">
      <c r="B12" s="180" t="s">
        <v>23</v>
      </c>
      <c r="C12" s="361">
        <v>82841</v>
      </c>
      <c r="D12" s="377">
        <v>37.507017766267637</v>
      </c>
      <c r="E12" s="363">
        <v>31592</v>
      </c>
      <c r="F12" s="377">
        <v>36.863477246207701</v>
      </c>
      <c r="G12" s="363">
        <v>15112</v>
      </c>
      <c r="H12" s="377">
        <v>26.347263629548269</v>
      </c>
      <c r="I12" s="364">
        <v>129545</v>
      </c>
      <c r="J12" s="378">
        <v>35.593783829824645</v>
      </c>
      <c r="O12" s="91"/>
    </row>
    <row r="13" spans="2:15" ht="15" x14ac:dyDescent="0.25">
      <c r="B13" s="180" t="s">
        <v>24</v>
      </c>
      <c r="C13" s="361">
        <v>81771</v>
      </c>
      <c r="D13" s="377">
        <v>37.022565514243801</v>
      </c>
      <c r="E13" s="363">
        <v>36151</v>
      </c>
      <c r="F13" s="377">
        <v>42.183197199533254</v>
      </c>
      <c r="G13" s="363">
        <v>30154</v>
      </c>
      <c r="H13" s="377">
        <v>52.572484613909374</v>
      </c>
      <c r="I13" s="364">
        <v>148076</v>
      </c>
      <c r="J13" s="378">
        <v>40.685361336872241</v>
      </c>
      <c r="O13" s="91"/>
    </row>
    <row r="14" spans="2:15" ht="15" x14ac:dyDescent="0.25">
      <c r="B14" s="180" t="s">
        <v>336</v>
      </c>
      <c r="C14" s="361">
        <v>8</v>
      </c>
      <c r="D14" s="377">
        <v>3.6220729123277251E-3</v>
      </c>
      <c r="E14" s="363">
        <v>7</v>
      </c>
      <c r="F14" s="377">
        <v>8.1680280046674443E-3</v>
      </c>
      <c r="G14" s="363">
        <v>14</v>
      </c>
      <c r="H14" s="377">
        <v>2.4408529037432222E-2</v>
      </c>
      <c r="I14" s="364">
        <v>29</v>
      </c>
      <c r="J14" s="378">
        <v>7.9680399171323853E-3</v>
      </c>
      <c r="O14" s="91"/>
    </row>
    <row r="15" spans="2:15" ht="15.75" thickBot="1" x14ac:dyDescent="0.3">
      <c r="B15" s="178" t="s">
        <v>15</v>
      </c>
      <c r="C15" s="366">
        <v>220868</v>
      </c>
      <c r="D15" s="379">
        <v>100</v>
      </c>
      <c r="E15" s="368">
        <v>85700</v>
      </c>
      <c r="F15" s="379">
        <v>100</v>
      </c>
      <c r="G15" s="368">
        <v>57357</v>
      </c>
      <c r="H15" s="379">
        <v>100</v>
      </c>
      <c r="I15" s="368">
        <v>363954</v>
      </c>
      <c r="J15" s="369">
        <v>100</v>
      </c>
      <c r="O15" s="91"/>
    </row>
    <row r="16" spans="2:15" ht="15" x14ac:dyDescent="0.25">
      <c r="B16" s="93"/>
      <c r="C16" s="94"/>
      <c r="D16" s="94"/>
      <c r="E16" s="94"/>
      <c r="F16" s="94"/>
      <c r="G16" s="94"/>
      <c r="H16" s="94"/>
      <c r="I16" s="94"/>
      <c r="J16" s="94"/>
      <c r="O16" s="91"/>
    </row>
    <row r="17" spans="2:15" ht="22.5" customHeight="1" x14ac:dyDescent="0.25">
      <c r="B17" s="580" t="s">
        <v>341</v>
      </c>
      <c r="C17" s="580"/>
      <c r="D17" s="580"/>
      <c r="E17" s="580"/>
      <c r="F17" s="580"/>
      <c r="G17" s="580"/>
      <c r="H17" s="580"/>
      <c r="I17" s="580"/>
      <c r="J17" s="580"/>
      <c r="O17" s="91"/>
    </row>
    <row r="18" spans="2:15" ht="18.75" customHeight="1" x14ac:dyDescent="0.25">
      <c r="B18" s="579" t="str">
        <f>'Tabla 7'!$B$18</f>
        <v>Dirección General de Atención a las Personas con Discapacidad  de la Consejería de Políticas Sociales, Familias, Igualdad y Natalidad de la Comunidad de Madrid</v>
      </c>
      <c r="C18" s="584"/>
      <c r="D18" s="584"/>
      <c r="E18" s="584"/>
      <c r="F18" s="584"/>
      <c r="G18" s="584"/>
      <c r="H18" s="584"/>
      <c r="I18" s="584"/>
      <c r="J18" s="584"/>
      <c r="K18" s="584"/>
      <c r="O18" s="91"/>
    </row>
    <row r="19" spans="2:15" ht="15" x14ac:dyDescent="0.25">
      <c r="J19" s="83"/>
      <c r="O19" s="91"/>
    </row>
    <row r="20" spans="2:15" ht="15" x14ac:dyDescent="0.25">
      <c r="O20" s="91"/>
    </row>
    <row r="21" spans="2:15" ht="15" x14ac:dyDescent="0.25">
      <c r="O21" s="91"/>
    </row>
    <row r="22" spans="2:15" ht="15" x14ac:dyDescent="0.25">
      <c r="B22" s="43"/>
      <c r="C22" s="43"/>
      <c r="D22" s="43"/>
      <c r="E22" s="43"/>
      <c r="F22" s="43"/>
      <c r="G22" s="43"/>
      <c r="H22" s="43"/>
      <c r="I22" s="43"/>
      <c r="J22" s="43"/>
      <c r="O22" s="91"/>
    </row>
    <row r="23" spans="2:15" ht="15" x14ac:dyDescent="0.25">
      <c r="B23" s="43"/>
      <c r="C23" s="43"/>
      <c r="D23" s="43"/>
      <c r="E23" s="43"/>
      <c r="F23" s="43"/>
      <c r="G23" s="43"/>
      <c r="H23" s="43"/>
      <c r="I23" s="43"/>
      <c r="J23" s="43"/>
      <c r="O23" s="91"/>
    </row>
    <row r="24" spans="2:15" ht="15" x14ac:dyDescent="0.25">
      <c r="B24" s="43"/>
      <c r="C24" s="43"/>
      <c r="D24" s="91"/>
      <c r="E24" s="43"/>
      <c r="F24" s="91"/>
      <c r="G24" s="43"/>
      <c r="H24" s="43"/>
      <c r="I24" s="43"/>
      <c r="J24" s="43"/>
      <c r="O24" s="91"/>
    </row>
    <row r="25" spans="2:15" ht="15" x14ac:dyDescent="0.25">
      <c r="B25" s="43"/>
      <c r="C25" s="43"/>
      <c r="D25" s="91"/>
      <c r="E25" s="43"/>
      <c r="F25" s="91"/>
      <c r="G25" s="43"/>
      <c r="H25" s="43"/>
      <c r="I25" s="43"/>
      <c r="J25" s="43"/>
      <c r="O25" s="91"/>
    </row>
    <row r="26" spans="2:15" ht="15" x14ac:dyDescent="0.25">
      <c r="B26" s="43"/>
      <c r="C26" s="43"/>
      <c r="D26" s="91"/>
      <c r="E26" s="43"/>
      <c r="F26" s="91"/>
      <c r="G26" s="43"/>
      <c r="H26" s="43"/>
      <c r="I26" s="43"/>
      <c r="J26" s="43"/>
      <c r="O26" s="91"/>
    </row>
    <row r="27" spans="2:15" ht="15" x14ac:dyDescent="0.25">
      <c r="B27" s="43"/>
      <c r="C27" s="43"/>
      <c r="D27" s="91"/>
      <c r="E27" s="43"/>
      <c r="F27" s="91"/>
      <c r="G27" s="43"/>
      <c r="H27" s="43"/>
      <c r="I27" s="43"/>
      <c r="J27" s="43"/>
      <c r="O27" s="91"/>
    </row>
    <row r="28" spans="2:15" ht="15" x14ac:dyDescent="0.25">
      <c r="B28" s="43"/>
      <c r="C28" s="43"/>
      <c r="D28" s="91"/>
      <c r="E28" s="43"/>
      <c r="F28" s="91"/>
      <c r="G28" s="43"/>
      <c r="H28" s="43"/>
      <c r="I28" s="43"/>
      <c r="J28" s="43"/>
      <c r="O28" s="91"/>
    </row>
    <row r="29" spans="2:15" ht="15" x14ac:dyDescent="0.25">
      <c r="B29" s="43"/>
      <c r="C29" s="43"/>
      <c r="D29" s="91"/>
      <c r="E29" s="43"/>
      <c r="F29" s="91"/>
      <c r="G29" s="43"/>
      <c r="H29" s="43"/>
      <c r="I29" s="43"/>
      <c r="J29" s="43"/>
      <c r="O29" s="91"/>
    </row>
    <row r="30" spans="2:15" ht="15" x14ac:dyDescent="0.25">
      <c r="B30" s="43"/>
      <c r="C30" s="43"/>
      <c r="D30" s="91"/>
      <c r="E30" s="43"/>
      <c r="F30" s="91"/>
      <c r="G30" s="43"/>
      <c r="H30" s="43"/>
      <c r="I30" s="43"/>
      <c r="J30" s="43"/>
      <c r="O30" s="91"/>
    </row>
    <row r="31" spans="2:15" ht="15" x14ac:dyDescent="0.25">
      <c r="B31" s="43"/>
      <c r="C31" s="43"/>
      <c r="D31" s="91"/>
      <c r="E31" s="43"/>
      <c r="F31" s="91"/>
      <c r="G31" s="43"/>
      <c r="H31" s="43"/>
      <c r="I31" s="43"/>
      <c r="J31" s="43"/>
      <c r="O31" s="91"/>
    </row>
    <row r="32" spans="2:15" ht="15" x14ac:dyDescent="0.25">
      <c r="B32" s="43"/>
      <c r="C32" s="43"/>
      <c r="D32" s="91"/>
      <c r="E32" s="43"/>
      <c r="F32" s="91"/>
      <c r="G32" s="43"/>
      <c r="H32" s="43"/>
      <c r="I32" s="43"/>
      <c r="J32" s="43"/>
      <c r="O32" s="43"/>
    </row>
    <row r="33" spans="2:15" ht="15" x14ac:dyDescent="0.25">
      <c r="B33" s="43"/>
      <c r="C33" s="43"/>
      <c r="D33" s="91"/>
      <c r="E33" s="43"/>
      <c r="F33" s="91"/>
      <c r="G33" s="43"/>
      <c r="H33" s="43"/>
      <c r="I33" s="43"/>
      <c r="J33" s="43"/>
      <c r="O33" s="43"/>
    </row>
    <row r="34" spans="2:15" ht="15" x14ac:dyDescent="0.25">
      <c r="B34" s="43"/>
      <c r="C34" s="43"/>
      <c r="D34" s="43"/>
      <c r="E34" s="43"/>
      <c r="F34" s="91"/>
      <c r="G34" s="43"/>
      <c r="H34" s="43"/>
      <c r="I34" s="43"/>
      <c r="J34" s="43"/>
    </row>
    <row r="35" spans="2:15" ht="15" x14ac:dyDescent="0.25">
      <c r="B35" s="43"/>
      <c r="C35" s="43"/>
      <c r="D35" s="43"/>
      <c r="E35" s="43"/>
      <c r="F35" s="91"/>
      <c r="G35" s="43"/>
      <c r="H35" s="43"/>
      <c r="I35" s="43"/>
      <c r="J35" s="43"/>
    </row>
    <row r="36" spans="2:15" ht="15" x14ac:dyDescent="0.25">
      <c r="B36" s="43"/>
      <c r="C36" s="43"/>
      <c r="D36" s="43"/>
      <c r="E36" s="43"/>
      <c r="F36" s="91"/>
      <c r="G36" s="43"/>
      <c r="H36" s="43"/>
      <c r="I36" s="43"/>
      <c r="J36" s="43"/>
    </row>
    <row r="37" spans="2:15" ht="15" x14ac:dyDescent="0.25">
      <c r="B37" s="43"/>
      <c r="C37" s="43"/>
      <c r="D37" s="43"/>
      <c r="E37" s="43"/>
      <c r="F37" s="91"/>
      <c r="G37" s="43"/>
      <c r="H37" s="43"/>
      <c r="I37" s="43"/>
      <c r="J37" s="43"/>
    </row>
    <row r="38" spans="2:15" ht="15" x14ac:dyDescent="0.25">
      <c r="B38" s="43"/>
      <c r="C38" s="43"/>
      <c r="D38" s="43"/>
      <c r="E38" s="43"/>
      <c r="F38" s="91"/>
      <c r="G38" s="43"/>
      <c r="H38" s="43"/>
      <c r="I38" s="43"/>
      <c r="J38" s="43"/>
    </row>
    <row r="39" spans="2:15" ht="15" x14ac:dyDescent="0.25">
      <c r="B39" s="43"/>
      <c r="C39" s="43"/>
      <c r="D39" s="43"/>
      <c r="E39" s="43"/>
      <c r="F39" s="91"/>
      <c r="G39" s="43"/>
      <c r="H39" s="43"/>
      <c r="I39" s="43"/>
      <c r="J39" s="43"/>
    </row>
    <row r="40" spans="2:15" ht="15" x14ac:dyDescent="0.25">
      <c r="B40" s="43"/>
      <c r="C40" s="43"/>
      <c r="D40" s="43"/>
      <c r="E40" s="43"/>
      <c r="F40" s="91"/>
      <c r="G40" s="43"/>
      <c r="H40" s="43"/>
      <c r="I40" s="43"/>
      <c r="J40" s="43"/>
    </row>
    <row r="41" spans="2:15" ht="15" x14ac:dyDescent="0.25">
      <c r="B41" s="43"/>
      <c r="C41" s="43"/>
      <c r="D41" s="43"/>
      <c r="E41" s="43"/>
      <c r="F41" s="91"/>
      <c r="G41" s="43"/>
      <c r="H41" s="43"/>
      <c r="I41" s="43"/>
      <c r="J41" s="43"/>
    </row>
    <row r="42" spans="2:15" x14ac:dyDescent="0.2">
      <c r="B42" s="43"/>
      <c r="C42" s="43"/>
      <c r="D42" s="43"/>
      <c r="E42" s="43"/>
      <c r="F42" s="43"/>
      <c r="G42" s="43"/>
      <c r="H42" s="43"/>
      <c r="I42" s="43"/>
      <c r="J42" s="43"/>
    </row>
  </sheetData>
  <mergeCells count="5">
    <mergeCell ref="B17:J17"/>
    <mergeCell ref="B18:K18"/>
    <mergeCell ref="C4:J4"/>
    <mergeCell ref="C2:J2"/>
    <mergeCell ref="C5:J5"/>
  </mergeCells>
  <phoneticPr fontId="4" type="noConversion"/>
  <hyperlinks>
    <hyperlink ref="J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0" firstPageNumber="9" orientation="landscape" useFirstPageNumber="1" r:id="rId1"/>
  <headerFooter alignWithMargins="0">
    <oddHeader>&amp;C&amp;G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18</vt:i4>
      </vt:variant>
    </vt:vector>
  </HeadingPairs>
  <TitlesOfParts>
    <vt:vector size="37" baseType="lpstr">
      <vt:lpstr>Índice</vt:lpstr>
      <vt:lpstr>Tabla 1</vt:lpstr>
      <vt:lpstr>Tabla 2</vt:lpstr>
      <vt:lpstr>Tabla 3</vt:lpstr>
      <vt:lpstr>Tabla 4 </vt:lpstr>
      <vt:lpstr>Tabla 5</vt:lpstr>
      <vt:lpstr>Tabla 6</vt:lpstr>
      <vt:lpstr>Tabla 7</vt:lpstr>
      <vt:lpstr>Tabla 8</vt:lpstr>
      <vt:lpstr>Tabla 9</vt:lpstr>
      <vt:lpstr>Tabla 10</vt:lpstr>
      <vt:lpstr>Tabla 11</vt:lpstr>
      <vt:lpstr>Tabla 12</vt:lpstr>
      <vt:lpstr>Tabla 13</vt:lpstr>
      <vt:lpstr>Tabla 14</vt:lpstr>
      <vt:lpstr>Tabla 15</vt:lpstr>
      <vt:lpstr>Tabla 16</vt:lpstr>
      <vt:lpstr>Tabla 17</vt:lpstr>
      <vt:lpstr>RESUMEN DATOS</vt:lpstr>
      <vt:lpstr>'RESUMEN DATOS'!Área_de_impresión</vt:lpstr>
      <vt:lpstr>'Tabla 11'!Área_de_impresión</vt:lpstr>
      <vt:lpstr>'Tabla 13'!Área_de_impresión</vt:lpstr>
      <vt:lpstr>'Tabla 14'!Área_de_impresión</vt:lpstr>
      <vt:lpstr>'Tabla 15'!Área_de_impresión</vt:lpstr>
      <vt:lpstr>'Tabla 16'!Área_de_impresión</vt:lpstr>
      <vt:lpstr>'Tabla 17'!Área_de_impresión</vt:lpstr>
      <vt:lpstr>'Tabla 2'!Área_de_impresión</vt:lpstr>
      <vt:lpstr>'Tabla 4 '!Área_de_impresión</vt:lpstr>
      <vt:lpstr>'Tabla 5'!Área_de_impresión</vt:lpstr>
      <vt:lpstr>'Tabla 6'!Área_de_impresión</vt:lpstr>
      <vt:lpstr>'Tabla 8'!Área_de_impresión</vt:lpstr>
      <vt:lpstr>'Tabla 9'!Área_de_impresión</vt:lpstr>
      <vt:lpstr>'Tabla 1'!Títulos_a_imprimir</vt:lpstr>
      <vt:lpstr>'Tabla 14'!Títulos_a_imprimir</vt:lpstr>
      <vt:lpstr>'Tabla 15'!Títulos_a_imprimir</vt:lpstr>
      <vt:lpstr>'Tabla 16'!Títulos_a_imprimir</vt:lpstr>
      <vt:lpstr>'Tabla 17'!Títulos_a_imprimir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ICM</cp:lastModifiedBy>
  <cp:lastPrinted>2019-11-19T12:26:49Z</cp:lastPrinted>
  <dcterms:created xsi:type="dcterms:W3CDTF">2008-02-18T09:49:28Z</dcterms:created>
  <dcterms:modified xsi:type="dcterms:W3CDTF">2019-12-10T13:26:07Z</dcterms:modified>
</cp:coreProperties>
</file>