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workbookProtection workbookPassword="D0EB" lockStructure="1"/>
  <bookViews>
    <workbookView xWindow="0" yWindow="45" windowWidth="15240" windowHeight="8445"/>
  </bookViews>
  <sheets>
    <sheet name="Índice" sheetId="2" r:id="rId1"/>
    <sheet name="1" sheetId="1" r:id="rId2"/>
    <sheet name="2" sheetId="3" r:id="rId3"/>
    <sheet name="3" sheetId="4" r:id="rId4"/>
    <sheet name="4" sheetId="6" r:id="rId5"/>
    <sheet name="5" sheetId="7" r:id="rId6"/>
    <sheet name="6" sheetId="8" r:id="rId7"/>
    <sheet name="7" sheetId="5" r:id="rId8"/>
    <sheet name="8" sheetId="19" r:id="rId9"/>
    <sheet name="9" sheetId="11" r:id="rId10"/>
    <sheet name="10" sheetId="12" r:id="rId11"/>
    <sheet name="11" sheetId="13" r:id="rId12"/>
    <sheet name="12" sheetId="14" r:id="rId13"/>
    <sheet name="13" sheetId="9" r:id="rId14"/>
    <sheet name="14" sheetId="15" r:id="rId15"/>
    <sheet name="15" sheetId="16" r:id="rId16"/>
    <sheet name="16" sheetId="17" r:id="rId17"/>
    <sheet name="17" sheetId="20" r:id="rId18"/>
  </sheets>
  <externalReferences>
    <externalReference r:id="rId19"/>
  </externalReferences>
  <definedNames>
    <definedName name="_xlnm.Print_Area" localSheetId="1">'1'!$A$1:$W$27</definedName>
    <definedName name="_xlnm.Print_Area" localSheetId="10">'10'!$A$1:$I$24</definedName>
    <definedName name="_xlnm.Print_Area" localSheetId="11">'11'!$A$1:$I$23</definedName>
    <definedName name="_xlnm.Print_Area" localSheetId="12">'12'!$A$1:$J$23</definedName>
    <definedName name="_xlnm.Print_Area" localSheetId="13">'13'!$A$1:$K$23</definedName>
    <definedName name="_xlnm.Print_Area" localSheetId="14">'14'!$A$1:$F$205</definedName>
    <definedName name="_xlnm.Print_Area" localSheetId="15">'15'!$A$1:$I$203</definedName>
    <definedName name="_xlnm.Print_Area" localSheetId="16">'16'!$A$1:$Q$233</definedName>
    <definedName name="_xlnm.Print_Area" localSheetId="17">'17'!$A$1:$M$145</definedName>
    <definedName name="_xlnm.Print_Area" localSheetId="2">'2'!$A$1:$F$17</definedName>
    <definedName name="_xlnm.Print_Area" localSheetId="3">'3'!$A$1:$J$30</definedName>
    <definedName name="_xlnm.Print_Area" localSheetId="4">'4'!$A$1:$J$27</definedName>
    <definedName name="_xlnm.Print_Area" localSheetId="5">'5'!$A$1:$AB$32</definedName>
    <definedName name="_xlnm.Print_Area" localSheetId="6">'6'!$A$1:$E$22</definedName>
    <definedName name="_xlnm.Print_Area" localSheetId="7">'7'!$A$1:$H$21</definedName>
    <definedName name="_xlnm.Print_Area" localSheetId="8">'8'!$A$1:$I$18</definedName>
    <definedName name="_xlnm.Print_Area" localSheetId="9">'9'!$A$1:$I$24</definedName>
    <definedName name="_xlnm.Print_Area" localSheetId="0">Índice!$A$1:$H$26</definedName>
    <definedName name="_xlnm.Print_Titles" localSheetId="14">'14'!$7:$8</definedName>
    <definedName name="_xlnm.Print_Titles" localSheetId="15">'15'!$7:$7</definedName>
    <definedName name="_xlnm.Print_Titles" localSheetId="16">'16'!$8:$9</definedName>
  </definedNames>
  <calcPr calcId="145621"/>
</workbook>
</file>

<file path=xl/calcChain.xml><?xml version="1.0" encoding="utf-8"?>
<calcChain xmlns="http://schemas.openxmlformats.org/spreadsheetml/2006/main">
  <c r="I131" i="16" l="1"/>
  <c r="I130" i="16"/>
  <c r="I129" i="16"/>
  <c r="L98" i="20"/>
  <c r="I98" i="20"/>
  <c r="H98" i="20"/>
  <c r="D98" i="20"/>
  <c r="C98" i="20"/>
  <c r="B98" i="20"/>
  <c r="L72" i="20"/>
  <c r="L31" i="20"/>
  <c r="L20" i="20"/>
  <c r="L17" i="20"/>
  <c r="L10" i="20"/>
  <c r="L23" i="20" s="1"/>
  <c r="O188" i="17"/>
  <c r="N188" i="17"/>
  <c r="L188" i="17"/>
  <c r="I188" i="17"/>
  <c r="H188" i="17"/>
  <c r="F188" i="17"/>
  <c r="E188" i="17"/>
  <c r="C188" i="17"/>
  <c r="B188" i="17"/>
  <c r="D188" i="17" s="1"/>
  <c r="P187" i="17"/>
  <c r="M187" i="17"/>
  <c r="J187" i="17"/>
  <c r="G187" i="17"/>
  <c r="D187" i="17"/>
  <c r="Q187" i="17" s="1"/>
  <c r="P186" i="17"/>
  <c r="M186" i="17"/>
  <c r="J186" i="17"/>
  <c r="G186" i="17"/>
  <c r="D186" i="17"/>
  <c r="K186" i="17" s="1"/>
  <c r="P185" i="17"/>
  <c r="M185" i="17"/>
  <c r="J185" i="17"/>
  <c r="G185" i="17"/>
  <c r="D185" i="17"/>
  <c r="P184" i="17"/>
  <c r="M184" i="17"/>
  <c r="J184" i="17"/>
  <c r="G184" i="17"/>
  <c r="D184" i="17"/>
  <c r="Q184" i="17" s="1"/>
  <c r="P183" i="17"/>
  <c r="M183" i="17"/>
  <c r="J183" i="17"/>
  <c r="G183" i="17"/>
  <c r="D183" i="17"/>
  <c r="Q183" i="17" s="1"/>
  <c r="P182" i="17"/>
  <c r="M182" i="17"/>
  <c r="J182" i="17"/>
  <c r="G182" i="17"/>
  <c r="D182" i="17"/>
  <c r="K182" i="17" s="1"/>
  <c r="P181" i="17"/>
  <c r="M181" i="17"/>
  <c r="J181" i="17"/>
  <c r="G181" i="17"/>
  <c r="K181" i="17" s="1"/>
  <c r="D181" i="17"/>
  <c r="P180" i="17"/>
  <c r="M180" i="17"/>
  <c r="J180" i="17"/>
  <c r="G180" i="17"/>
  <c r="D180" i="17"/>
  <c r="Q180" i="17" s="1"/>
  <c r="P179" i="17"/>
  <c r="M179" i="17"/>
  <c r="J179" i="17"/>
  <c r="G179" i="17"/>
  <c r="D179" i="17"/>
  <c r="Q179" i="17" s="1"/>
  <c r="P178" i="17"/>
  <c r="M178" i="17"/>
  <c r="J178" i="17"/>
  <c r="G178" i="17"/>
  <c r="D178" i="17"/>
  <c r="K178" i="17" s="1"/>
  <c r="P177" i="17"/>
  <c r="M177" i="17"/>
  <c r="J177" i="17"/>
  <c r="G177" i="17"/>
  <c r="K177" i="17" s="1"/>
  <c r="D177" i="17"/>
  <c r="P176" i="17"/>
  <c r="M176" i="17"/>
  <c r="J176" i="17"/>
  <c r="G176" i="17"/>
  <c r="D176" i="17"/>
  <c r="Q176" i="17" s="1"/>
  <c r="P175" i="17"/>
  <c r="M175" i="17"/>
  <c r="J175" i="17"/>
  <c r="G175" i="17"/>
  <c r="D175" i="17"/>
  <c r="Q175" i="17" s="1"/>
  <c r="P174" i="17"/>
  <c r="M174" i="17"/>
  <c r="J174" i="17"/>
  <c r="G174" i="17"/>
  <c r="D174" i="17"/>
  <c r="K174" i="17" s="1"/>
  <c r="P173" i="17"/>
  <c r="M173" i="17"/>
  <c r="J173" i="17"/>
  <c r="G173" i="17"/>
  <c r="K173" i="17" s="1"/>
  <c r="D173" i="17"/>
  <c r="P172" i="17"/>
  <c r="M172" i="17"/>
  <c r="J172" i="17"/>
  <c r="G172" i="17"/>
  <c r="D172" i="17"/>
  <c r="Q172" i="17" s="1"/>
  <c r="P171" i="17"/>
  <c r="M171" i="17"/>
  <c r="J171" i="17"/>
  <c r="G171" i="17"/>
  <c r="D171" i="17"/>
  <c r="Q171" i="17" s="1"/>
  <c r="P170" i="17"/>
  <c r="M170" i="17"/>
  <c r="J170" i="17"/>
  <c r="G170" i="17"/>
  <c r="D170" i="17"/>
  <c r="K170" i="17" s="1"/>
  <c r="P169" i="17"/>
  <c r="M169" i="17"/>
  <c r="J169" i="17"/>
  <c r="G169" i="17"/>
  <c r="K169" i="17" s="1"/>
  <c r="D169" i="17"/>
  <c r="P168" i="17"/>
  <c r="M168" i="17"/>
  <c r="J168" i="17"/>
  <c r="G168" i="17"/>
  <c r="D168" i="17"/>
  <c r="Q168" i="17" s="1"/>
  <c r="P167" i="17"/>
  <c r="M167" i="17"/>
  <c r="J167" i="17"/>
  <c r="G167" i="17"/>
  <c r="D167" i="17"/>
  <c r="Q167" i="17" s="1"/>
  <c r="P166" i="17"/>
  <c r="M166" i="17"/>
  <c r="J166" i="17"/>
  <c r="G166" i="17"/>
  <c r="D166" i="17"/>
  <c r="P165" i="17"/>
  <c r="M165" i="17"/>
  <c r="J165" i="17"/>
  <c r="G165" i="17"/>
  <c r="D165" i="17"/>
  <c r="P164" i="17"/>
  <c r="M164" i="17"/>
  <c r="J164" i="17"/>
  <c r="G164" i="17"/>
  <c r="D164" i="17"/>
  <c r="P163" i="17"/>
  <c r="M163" i="17"/>
  <c r="J163" i="17"/>
  <c r="G163" i="17"/>
  <c r="D163" i="17"/>
  <c r="Q163" i="17" s="1"/>
  <c r="P162" i="17"/>
  <c r="M162" i="17"/>
  <c r="J162" i="17"/>
  <c r="G162" i="17"/>
  <c r="D162" i="17"/>
  <c r="P161" i="17"/>
  <c r="M161" i="17"/>
  <c r="J161" i="17"/>
  <c r="G161" i="17"/>
  <c r="D161" i="17"/>
  <c r="P160" i="17"/>
  <c r="M160" i="17"/>
  <c r="J160" i="17"/>
  <c r="G160" i="17"/>
  <c r="D160" i="17"/>
  <c r="P159" i="17"/>
  <c r="M159" i="17"/>
  <c r="J159" i="17"/>
  <c r="G159" i="17"/>
  <c r="D159" i="17"/>
  <c r="Q159" i="17" s="1"/>
  <c r="P158" i="17"/>
  <c r="M158" i="17"/>
  <c r="J158" i="17"/>
  <c r="G158" i="17"/>
  <c r="D158" i="17"/>
  <c r="P157" i="17"/>
  <c r="M157" i="17"/>
  <c r="J157" i="17"/>
  <c r="G157" i="17"/>
  <c r="D157" i="17"/>
  <c r="P156" i="17"/>
  <c r="M156" i="17"/>
  <c r="J156" i="17"/>
  <c r="G156" i="17"/>
  <c r="D156" i="17"/>
  <c r="P155" i="17"/>
  <c r="M155" i="17"/>
  <c r="J155" i="17"/>
  <c r="G155" i="17"/>
  <c r="D155" i="17"/>
  <c r="Q155" i="17" s="1"/>
  <c r="P154" i="17"/>
  <c r="M154" i="17"/>
  <c r="J154" i="17"/>
  <c r="G154" i="17"/>
  <c r="D154" i="17"/>
  <c r="P153" i="17"/>
  <c r="M153" i="17"/>
  <c r="J153" i="17"/>
  <c r="G153" i="17"/>
  <c r="D153" i="17"/>
  <c r="P152" i="17"/>
  <c r="M152" i="17"/>
  <c r="J152" i="17"/>
  <c r="G152" i="17"/>
  <c r="D152" i="17"/>
  <c r="P151" i="17"/>
  <c r="M151" i="17"/>
  <c r="J151" i="17"/>
  <c r="G151" i="17"/>
  <c r="D151" i="17"/>
  <c r="Q151" i="17" s="1"/>
  <c r="P150" i="17"/>
  <c r="M150" i="17"/>
  <c r="J150" i="17"/>
  <c r="G150" i="17"/>
  <c r="D150" i="17"/>
  <c r="P149" i="17"/>
  <c r="M149" i="17"/>
  <c r="J149" i="17"/>
  <c r="G149" i="17"/>
  <c r="D149" i="17"/>
  <c r="P148" i="17"/>
  <c r="M148" i="17"/>
  <c r="J148" i="17"/>
  <c r="G148" i="17"/>
  <c r="D148" i="17"/>
  <c r="P147" i="17"/>
  <c r="M147" i="17"/>
  <c r="J147" i="17"/>
  <c r="G147" i="17"/>
  <c r="D147" i="17"/>
  <c r="Q147" i="17" s="1"/>
  <c r="P146" i="17"/>
  <c r="M146" i="17"/>
  <c r="Q146" i="17" s="1"/>
  <c r="D146" i="17"/>
  <c r="P145" i="17"/>
  <c r="M145" i="17"/>
  <c r="J145" i="17"/>
  <c r="G145" i="17"/>
  <c r="D145" i="17"/>
  <c r="Q145" i="17" s="1"/>
  <c r="P144" i="17"/>
  <c r="M144" i="17"/>
  <c r="J144" i="17"/>
  <c r="G144" i="17"/>
  <c r="K144" i="17" s="1"/>
  <c r="D144" i="17"/>
  <c r="P143" i="17"/>
  <c r="M143" i="17"/>
  <c r="G143" i="17"/>
  <c r="D143" i="17"/>
  <c r="P142" i="17"/>
  <c r="Q142" i="17" s="1"/>
  <c r="M142" i="17"/>
  <c r="J142" i="17"/>
  <c r="G142" i="17"/>
  <c r="K142" i="17" s="1"/>
  <c r="D142" i="17"/>
  <c r="P141" i="17"/>
  <c r="M141" i="17"/>
  <c r="J141" i="17"/>
  <c r="G141" i="17"/>
  <c r="D141" i="17"/>
  <c r="Q141" i="17" s="1"/>
  <c r="P140" i="17"/>
  <c r="M140" i="17"/>
  <c r="J140" i="17"/>
  <c r="G140" i="17"/>
  <c r="K140" i="17" s="1"/>
  <c r="D140" i="17"/>
  <c r="P139" i="17"/>
  <c r="M139" i="17"/>
  <c r="J139" i="17"/>
  <c r="G139" i="17"/>
  <c r="D139" i="17"/>
  <c r="Q139" i="17" s="1"/>
  <c r="P138" i="17"/>
  <c r="M138" i="17"/>
  <c r="J138" i="17"/>
  <c r="G138" i="17"/>
  <c r="K138" i="17" s="1"/>
  <c r="D138" i="17"/>
  <c r="P137" i="17"/>
  <c r="M137" i="17"/>
  <c r="J137" i="17"/>
  <c r="G137" i="17"/>
  <c r="D137" i="17"/>
  <c r="Q137" i="17" s="1"/>
  <c r="P136" i="17"/>
  <c r="M136" i="17"/>
  <c r="J136" i="17"/>
  <c r="G136" i="17"/>
  <c r="K136" i="17" s="1"/>
  <c r="D136" i="17"/>
  <c r="P135" i="17"/>
  <c r="M135" i="17"/>
  <c r="J135" i="17"/>
  <c r="G135" i="17"/>
  <c r="D135" i="17"/>
  <c r="Q135" i="17" s="1"/>
  <c r="P134" i="17"/>
  <c r="M134" i="17"/>
  <c r="J134" i="17"/>
  <c r="G134" i="17"/>
  <c r="K134" i="17" s="1"/>
  <c r="D134" i="17"/>
  <c r="P133" i="17"/>
  <c r="M133" i="17"/>
  <c r="D133" i="17"/>
  <c r="P132" i="17"/>
  <c r="M132" i="17"/>
  <c r="J132" i="17"/>
  <c r="G132" i="17"/>
  <c r="D132" i="17"/>
  <c r="P131" i="17"/>
  <c r="M131" i="17"/>
  <c r="J131" i="17"/>
  <c r="G131" i="17"/>
  <c r="D131" i="17"/>
  <c r="Q131" i="17" s="1"/>
  <c r="P130" i="17"/>
  <c r="M130" i="17"/>
  <c r="J130" i="17"/>
  <c r="G130" i="17"/>
  <c r="D130" i="17"/>
  <c r="P129" i="17"/>
  <c r="M129" i="17"/>
  <c r="D129" i="17"/>
  <c r="Q129" i="17" s="1"/>
  <c r="P128" i="17"/>
  <c r="M128" i="17"/>
  <c r="J128" i="17"/>
  <c r="G128" i="17"/>
  <c r="K128" i="17" s="1"/>
  <c r="D128" i="17"/>
  <c r="P127" i="17"/>
  <c r="M127" i="17"/>
  <c r="J127" i="17"/>
  <c r="G127" i="17"/>
  <c r="D127" i="17"/>
  <c r="Q127" i="17" s="1"/>
  <c r="P126" i="17"/>
  <c r="M126" i="17"/>
  <c r="J126" i="17"/>
  <c r="G126" i="17"/>
  <c r="K126" i="17" s="1"/>
  <c r="D126" i="17"/>
  <c r="P125" i="17"/>
  <c r="M125" i="17"/>
  <c r="J125" i="17"/>
  <c r="G125" i="17"/>
  <c r="D125" i="17"/>
  <c r="Q125" i="17" s="1"/>
  <c r="P124" i="17"/>
  <c r="M124" i="17"/>
  <c r="J124" i="17"/>
  <c r="G124" i="17"/>
  <c r="K124" i="17" s="1"/>
  <c r="D124" i="17"/>
  <c r="P123" i="17"/>
  <c r="M123" i="17"/>
  <c r="D123" i="17"/>
  <c r="P122" i="17"/>
  <c r="M122" i="17"/>
  <c r="D122" i="17"/>
  <c r="Q122" i="17" s="1"/>
  <c r="P121" i="17"/>
  <c r="M121" i="17"/>
  <c r="D121" i="17"/>
  <c r="Q121" i="17" s="1"/>
  <c r="P120" i="17"/>
  <c r="M120" i="17"/>
  <c r="J120" i="17"/>
  <c r="G120" i="17"/>
  <c r="D120" i="17"/>
  <c r="P119" i="17"/>
  <c r="M119" i="17"/>
  <c r="J119" i="17"/>
  <c r="G119" i="17"/>
  <c r="D119" i="17"/>
  <c r="Q119" i="17" s="1"/>
  <c r="P118" i="17"/>
  <c r="M118" i="17"/>
  <c r="J118" i="17"/>
  <c r="G118" i="17"/>
  <c r="D118" i="17"/>
  <c r="P117" i="17"/>
  <c r="M117" i="17"/>
  <c r="J117" i="17"/>
  <c r="G117" i="17"/>
  <c r="D117" i="17"/>
  <c r="Q117" i="17" s="1"/>
  <c r="P116" i="17"/>
  <c r="M116" i="17"/>
  <c r="G116" i="17"/>
  <c r="D116" i="17"/>
  <c r="Q116" i="17" s="1"/>
  <c r="P115" i="17"/>
  <c r="M115" i="17"/>
  <c r="J115" i="17"/>
  <c r="G115" i="17"/>
  <c r="K115" i="17" s="1"/>
  <c r="D115" i="17"/>
  <c r="P114" i="17"/>
  <c r="M114" i="17"/>
  <c r="J114" i="17"/>
  <c r="G114" i="17"/>
  <c r="D114" i="17"/>
  <c r="Q114" i="17" s="1"/>
  <c r="P113" i="17"/>
  <c r="M113" i="17"/>
  <c r="J113" i="17"/>
  <c r="G113" i="17"/>
  <c r="K113" i="17" s="1"/>
  <c r="D113" i="17"/>
  <c r="P112" i="17"/>
  <c r="M112" i="17"/>
  <c r="J112" i="17"/>
  <c r="G112" i="17"/>
  <c r="D112" i="17"/>
  <c r="Q112" i="17" s="1"/>
  <c r="P111" i="17"/>
  <c r="M111" i="17"/>
  <c r="J111" i="17"/>
  <c r="G111" i="17"/>
  <c r="K111" i="17" s="1"/>
  <c r="D111" i="17"/>
  <c r="P110" i="17"/>
  <c r="M110" i="17"/>
  <c r="J110" i="17"/>
  <c r="G110" i="17"/>
  <c r="D110" i="17"/>
  <c r="Q110" i="17" s="1"/>
  <c r="P109" i="17"/>
  <c r="M109" i="17"/>
  <c r="J109" i="17"/>
  <c r="G109" i="17"/>
  <c r="K109" i="17" s="1"/>
  <c r="D109" i="17"/>
  <c r="P108" i="17"/>
  <c r="M108" i="17"/>
  <c r="J108" i="17"/>
  <c r="G108" i="17"/>
  <c r="D108" i="17"/>
  <c r="Q108" i="17" s="1"/>
  <c r="P107" i="17"/>
  <c r="M107" i="17"/>
  <c r="J107" i="17"/>
  <c r="G107" i="17"/>
  <c r="K107" i="17" s="1"/>
  <c r="D107" i="17"/>
  <c r="P106" i="17"/>
  <c r="M106" i="17"/>
  <c r="J106" i="17"/>
  <c r="G106" i="17"/>
  <c r="D106" i="17"/>
  <c r="Q106" i="17" s="1"/>
  <c r="P105" i="17"/>
  <c r="M105" i="17"/>
  <c r="J105" i="17"/>
  <c r="G105" i="17"/>
  <c r="K105" i="17" s="1"/>
  <c r="D105" i="17"/>
  <c r="P104" i="17"/>
  <c r="M104" i="17"/>
  <c r="D104" i="17"/>
  <c r="P103" i="17"/>
  <c r="M103" i="17"/>
  <c r="J103" i="17"/>
  <c r="G103" i="17"/>
  <c r="D103" i="17"/>
  <c r="P102" i="17"/>
  <c r="M102" i="17"/>
  <c r="J102" i="17"/>
  <c r="G102" i="17"/>
  <c r="D102" i="17"/>
  <c r="Q102" i="17" s="1"/>
  <c r="P101" i="17"/>
  <c r="M101" i="17"/>
  <c r="J101" i="17"/>
  <c r="G101" i="17"/>
  <c r="D101" i="17"/>
  <c r="P100" i="17"/>
  <c r="M100" i="17"/>
  <c r="J100" i="17"/>
  <c r="G100" i="17"/>
  <c r="D100" i="17"/>
  <c r="Q100" i="17" s="1"/>
  <c r="P99" i="17"/>
  <c r="M99" i="17"/>
  <c r="J99" i="17"/>
  <c r="G99" i="17"/>
  <c r="D99" i="17"/>
  <c r="P98" i="17"/>
  <c r="M98" i="17"/>
  <c r="J98" i="17"/>
  <c r="G98" i="17"/>
  <c r="D98" i="17"/>
  <c r="Q98" i="17" s="1"/>
  <c r="P97" i="17"/>
  <c r="M97" i="17"/>
  <c r="J97" i="17"/>
  <c r="G97" i="17"/>
  <c r="D97" i="17"/>
  <c r="P96" i="17"/>
  <c r="M96" i="17"/>
  <c r="J96" i="17"/>
  <c r="G96" i="17"/>
  <c r="D96" i="17"/>
  <c r="Q96" i="17" s="1"/>
  <c r="P95" i="17"/>
  <c r="M95" i="17"/>
  <c r="J95" i="17"/>
  <c r="G95" i="17"/>
  <c r="D95" i="17"/>
  <c r="P94" i="17"/>
  <c r="M94" i="17"/>
  <c r="J94" i="17"/>
  <c r="G94" i="17"/>
  <c r="D94" i="17"/>
  <c r="Q94" i="17" s="1"/>
  <c r="P93" i="17"/>
  <c r="M93" i="17"/>
  <c r="J93" i="17"/>
  <c r="G93" i="17"/>
  <c r="D93" i="17"/>
  <c r="P92" i="17"/>
  <c r="M92" i="17"/>
  <c r="J92" i="17"/>
  <c r="G92" i="17"/>
  <c r="D92" i="17"/>
  <c r="Q92" i="17" s="1"/>
  <c r="P91" i="17"/>
  <c r="M91" i="17"/>
  <c r="J91" i="17"/>
  <c r="G91" i="17"/>
  <c r="D91" i="17"/>
  <c r="P90" i="17"/>
  <c r="M90" i="17"/>
  <c r="J90" i="17"/>
  <c r="G90" i="17"/>
  <c r="D90" i="17"/>
  <c r="Q90" i="17" s="1"/>
  <c r="P89" i="17"/>
  <c r="M89" i="17"/>
  <c r="J89" i="17"/>
  <c r="G89" i="17"/>
  <c r="D89" i="17"/>
  <c r="P88" i="17"/>
  <c r="M88" i="17"/>
  <c r="J88" i="17"/>
  <c r="G88" i="17"/>
  <c r="D88" i="17"/>
  <c r="Q88" i="17" s="1"/>
  <c r="P87" i="17"/>
  <c r="M87" i="17"/>
  <c r="J87" i="17"/>
  <c r="G87" i="17"/>
  <c r="D87" i="17"/>
  <c r="P86" i="17"/>
  <c r="M86" i="17"/>
  <c r="D86" i="17"/>
  <c r="Q86" i="17" s="1"/>
  <c r="P85" i="17"/>
  <c r="M85" i="17"/>
  <c r="J85" i="17"/>
  <c r="G85" i="17"/>
  <c r="K85" i="17" s="1"/>
  <c r="D85" i="17"/>
  <c r="P84" i="17"/>
  <c r="M84" i="17"/>
  <c r="J84" i="17"/>
  <c r="G84" i="17"/>
  <c r="D84" i="17"/>
  <c r="Q84" i="17" s="1"/>
  <c r="P83" i="17"/>
  <c r="M83" i="17"/>
  <c r="J83" i="17"/>
  <c r="G83" i="17"/>
  <c r="K83" i="17" s="1"/>
  <c r="D83" i="17"/>
  <c r="P82" i="17"/>
  <c r="M82" i="17"/>
  <c r="J82" i="17"/>
  <c r="G82" i="17"/>
  <c r="D82" i="17"/>
  <c r="Q82" i="17" s="1"/>
  <c r="P81" i="17"/>
  <c r="M81" i="17"/>
  <c r="J81" i="17"/>
  <c r="G81" i="17"/>
  <c r="K81" i="17" s="1"/>
  <c r="D81" i="17"/>
  <c r="P80" i="17"/>
  <c r="M80" i="17"/>
  <c r="J80" i="17"/>
  <c r="G80" i="17"/>
  <c r="D80" i="17"/>
  <c r="Q80" i="17" s="1"/>
  <c r="P79" i="17"/>
  <c r="M79" i="17"/>
  <c r="J79" i="17"/>
  <c r="G79" i="17"/>
  <c r="K79" i="17" s="1"/>
  <c r="D79" i="17"/>
  <c r="P78" i="17"/>
  <c r="M78" i="17"/>
  <c r="J78" i="17"/>
  <c r="G78" i="17"/>
  <c r="D78" i="17"/>
  <c r="Q78" i="17" s="1"/>
  <c r="P77" i="17"/>
  <c r="M77" i="17"/>
  <c r="J77" i="17"/>
  <c r="G77" i="17"/>
  <c r="K77" i="17" s="1"/>
  <c r="D77" i="17"/>
  <c r="P76" i="17"/>
  <c r="M76" i="17"/>
  <c r="J76" i="17"/>
  <c r="G76" i="17"/>
  <c r="D76" i="17"/>
  <c r="Q76" i="17" s="1"/>
  <c r="P75" i="17"/>
  <c r="M75" i="17"/>
  <c r="J75" i="17"/>
  <c r="G75" i="17"/>
  <c r="K75" i="17" s="1"/>
  <c r="D75" i="17"/>
  <c r="P74" i="17"/>
  <c r="M74" i="17"/>
  <c r="J74" i="17"/>
  <c r="G74" i="17"/>
  <c r="D74" i="17"/>
  <c r="Q74" i="17" s="1"/>
  <c r="P73" i="17"/>
  <c r="M73" i="17"/>
  <c r="D73" i="17"/>
  <c r="P72" i="17"/>
  <c r="M72" i="17"/>
  <c r="J72" i="17"/>
  <c r="G72" i="17"/>
  <c r="D72" i="17"/>
  <c r="Q72" i="17" s="1"/>
  <c r="P71" i="17"/>
  <c r="M71" i="17"/>
  <c r="J71" i="17"/>
  <c r="G71" i="17"/>
  <c r="D71" i="17"/>
  <c r="P70" i="17"/>
  <c r="M70" i="17"/>
  <c r="J70" i="17"/>
  <c r="G70" i="17"/>
  <c r="D70" i="17"/>
  <c r="Q70" i="17" s="1"/>
  <c r="P69" i="17"/>
  <c r="M69" i="17"/>
  <c r="J69" i="17"/>
  <c r="G69" i="17"/>
  <c r="D69" i="17"/>
  <c r="P68" i="17"/>
  <c r="M68" i="17"/>
  <c r="J68" i="17"/>
  <c r="G68" i="17"/>
  <c r="D68" i="17"/>
  <c r="Q68" i="17" s="1"/>
  <c r="P67" i="17"/>
  <c r="M67" i="17"/>
  <c r="J67" i="17"/>
  <c r="G67" i="17"/>
  <c r="D67" i="17"/>
  <c r="P66" i="17"/>
  <c r="M66" i="17"/>
  <c r="J66" i="17"/>
  <c r="G66" i="17"/>
  <c r="D66" i="17"/>
  <c r="Q66" i="17" s="1"/>
  <c r="P65" i="17"/>
  <c r="M65" i="17"/>
  <c r="J65" i="17"/>
  <c r="G65" i="17"/>
  <c r="D65" i="17"/>
  <c r="P64" i="17"/>
  <c r="M64" i="17"/>
  <c r="J64" i="17"/>
  <c r="G64" i="17"/>
  <c r="D64" i="17"/>
  <c r="Q64" i="17" s="1"/>
  <c r="P63" i="17"/>
  <c r="M63" i="17"/>
  <c r="J63" i="17"/>
  <c r="G63" i="17"/>
  <c r="D63" i="17"/>
  <c r="P62" i="17"/>
  <c r="M62" i="17"/>
  <c r="J62" i="17"/>
  <c r="G62" i="17"/>
  <c r="D62" i="17"/>
  <c r="Q62" i="17" s="1"/>
  <c r="P61" i="17"/>
  <c r="M61" i="17"/>
  <c r="J61" i="17"/>
  <c r="G61" i="17"/>
  <c r="D61" i="17"/>
  <c r="P60" i="17"/>
  <c r="M60" i="17"/>
  <c r="J60" i="17"/>
  <c r="G60" i="17"/>
  <c r="D60" i="17"/>
  <c r="Q60" i="17" s="1"/>
  <c r="P59" i="17"/>
  <c r="M59" i="17"/>
  <c r="J59" i="17"/>
  <c r="G59" i="17"/>
  <c r="D59" i="17"/>
  <c r="P58" i="17"/>
  <c r="M58" i="17"/>
  <c r="J58" i="17"/>
  <c r="G58" i="17"/>
  <c r="D58" i="17"/>
  <c r="Q58" i="17" s="1"/>
  <c r="P57" i="17"/>
  <c r="M57" i="17"/>
  <c r="J57" i="17"/>
  <c r="G57" i="17"/>
  <c r="D57" i="17"/>
  <c r="P56" i="17"/>
  <c r="M56" i="17"/>
  <c r="J56" i="17"/>
  <c r="G56" i="17"/>
  <c r="D56" i="17"/>
  <c r="Q56" i="17" s="1"/>
  <c r="P55" i="17"/>
  <c r="M55" i="17"/>
  <c r="J55" i="17"/>
  <c r="G55" i="17"/>
  <c r="D55" i="17"/>
  <c r="P54" i="17"/>
  <c r="M54" i="17"/>
  <c r="J54" i="17"/>
  <c r="G54" i="17"/>
  <c r="D54" i="17"/>
  <c r="Q54" i="17" s="1"/>
  <c r="P53" i="17"/>
  <c r="M53" i="17"/>
  <c r="J53" i="17"/>
  <c r="G53" i="17"/>
  <c r="D53" i="17"/>
  <c r="P52" i="17"/>
  <c r="M52" i="17"/>
  <c r="J52" i="17"/>
  <c r="G52" i="17"/>
  <c r="D52" i="17"/>
  <c r="Q52" i="17" s="1"/>
  <c r="P51" i="17"/>
  <c r="M51" i="17"/>
  <c r="J51" i="17"/>
  <c r="G51" i="17"/>
  <c r="D51" i="17"/>
  <c r="P50" i="17"/>
  <c r="M50" i="17"/>
  <c r="J50" i="17"/>
  <c r="G50" i="17"/>
  <c r="D50" i="17"/>
  <c r="Q50" i="17" s="1"/>
  <c r="P49" i="17"/>
  <c r="M49" i="17"/>
  <c r="J49" i="17"/>
  <c r="G49" i="17"/>
  <c r="D49" i="17"/>
  <c r="P48" i="17"/>
  <c r="M48" i="17"/>
  <c r="D48" i="17"/>
  <c r="Q48" i="17" s="1"/>
  <c r="P47" i="17"/>
  <c r="M47" i="17"/>
  <c r="J47" i="17"/>
  <c r="G47" i="17"/>
  <c r="K47" i="17" s="1"/>
  <c r="D47" i="17"/>
  <c r="P46" i="17"/>
  <c r="M46" i="17"/>
  <c r="J46" i="17"/>
  <c r="G46" i="17"/>
  <c r="D46" i="17"/>
  <c r="Q46" i="17" s="1"/>
  <c r="P45" i="17"/>
  <c r="M45" i="17"/>
  <c r="J45" i="17"/>
  <c r="G45" i="17"/>
  <c r="K45" i="17" s="1"/>
  <c r="D45" i="17"/>
  <c r="P44" i="17"/>
  <c r="M44" i="17"/>
  <c r="J44" i="17"/>
  <c r="G44" i="17"/>
  <c r="D44" i="17"/>
  <c r="Q44" i="17" s="1"/>
  <c r="P43" i="17"/>
  <c r="M43" i="17"/>
  <c r="D43" i="17"/>
  <c r="P42" i="17"/>
  <c r="M42" i="17"/>
  <c r="J42" i="17"/>
  <c r="G42" i="17"/>
  <c r="D42" i="17"/>
  <c r="Q42" i="17" s="1"/>
  <c r="P41" i="17"/>
  <c r="M41" i="17"/>
  <c r="J41" i="17"/>
  <c r="G41" i="17"/>
  <c r="D41" i="17"/>
  <c r="P40" i="17"/>
  <c r="M40" i="17"/>
  <c r="J40" i="17"/>
  <c r="G40" i="17"/>
  <c r="D40" i="17"/>
  <c r="Q40" i="17" s="1"/>
  <c r="P39" i="17"/>
  <c r="M39" i="17"/>
  <c r="J39" i="17"/>
  <c r="G39" i="17"/>
  <c r="D39" i="17"/>
  <c r="P38" i="17"/>
  <c r="M38" i="17"/>
  <c r="J38" i="17"/>
  <c r="G38" i="17"/>
  <c r="D38" i="17"/>
  <c r="Q38" i="17" s="1"/>
  <c r="P37" i="17"/>
  <c r="M37" i="17"/>
  <c r="J37" i="17"/>
  <c r="D37" i="17"/>
  <c r="K37" i="17" s="1"/>
  <c r="P36" i="17"/>
  <c r="M36" i="17"/>
  <c r="J36" i="17"/>
  <c r="G36" i="17"/>
  <c r="D36" i="17"/>
  <c r="P35" i="17"/>
  <c r="M35" i="17"/>
  <c r="J35" i="17"/>
  <c r="G35" i="17"/>
  <c r="D35" i="17"/>
  <c r="Q35" i="17" s="1"/>
  <c r="P34" i="17"/>
  <c r="M34" i="17"/>
  <c r="J34" i="17"/>
  <c r="G34" i="17"/>
  <c r="D34" i="17"/>
  <c r="P33" i="17"/>
  <c r="M33" i="17"/>
  <c r="J33" i="17"/>
  <c r="D33" i="17"/>
  <c r="P32" i="17"/>
  <c r="M32" i="17"/>
  <c r="J32" i="17"/>
  <c r="G32" i="17"/>
  <c r="D32" i="17"/>
  <c r="Q32" i="17" s="1"/>
  <c r="P31" i="17"/>
  <c r="M31" i="17"/>
  <c r="J31" i="17"/>
  <c r="G31" i="17"/>
  <c r="D31" i="17"/>
  <c r="P30" i="17"/>
  <c r="M30" i="17"/>
  <c r="J30" i="17"/>
  <c r="G30" i="17"/>
  <c r="D30" i="17"/>
  <c r="Q30" i="17" s="1"/>
  <c r="P29" i="17"/>
  <c r="M29" i="17"/>
  <c r="J29" i="17"/>
  <c r="G29" i="17"/>
  <c r="D29" i="17"/>
  <c r="P28" i="17"/>
  <c r="M28" i="17"/>
  <c r="J28" i="17"/>
  <c r="G28" i="17"/>
  <c r="D28" i="17"/>
  <c r="Q28" i="17" s="1"/>
  <c r="P27" i="17"/>
  <c r="M27" i="17"/>
  <c r="J27" i="17"/>
  <c r="G27" i="17"/>
  <c r="D27" i="17"/>
  <c r="P26" i="17"/>
  <c r="M26" i="17"/>
  <c r="J26" i="17"/>
  <c r="G26" i="17"/>
  <c r="D26" i="17"/>
  <c r="Q26" i="17" s="1"/>
  <c r="P25" i="17"/>
  <c r="M25" i="17"/>
  <c r="J25" i="17"/>
  <c r="G25" i="17"/>
  <c r="D25" i="17"/>
  <c r="P24" i="17"/>
  <c r="M24" i="17"/>
  <c r="J24" i="17"/>
  <c r="G24" i="17"/>
  <c r="D24" i="17"/>
  <c r="Q24" i="17" s="1"/>
  <c r="P23" i="17"/>
  <c r="M23" i="17"/>
  <c r="J23" i="17"/>
  <c r="G23" i="17"/>
  <c r="D23" i="17"/>
  <c r="P22" i="17"/>
  <c r="M22" i="17"/>
  <c r="J22" i="17"/>
  <c r="G22" i="17"/>
  <c r="D22" i="17"/>
  <c r="Q22" i="17" s="1"/>
  <c r="P21" i="17"/>
  <c r="M21" i="17"/>
  <c r="J21" i="17"/>
  <c r="G21" i="17"/>
  <c r="D21" i="17"/>
  <c r="P20" i="17"/>
  <c r="M20" i="17"/>
  <c r="J20" i="17"/>
  <c r="G20" i="17"/>
  <c r="D20" i="17"/>
  <c r="Q20" i="17" s="1"/>
  <c r="P19" i="17"/>
  <c r="M19" i="17"/>
  <c r="J19" i="17"/>
  <c r="G19" i="17"/>
  <c r="D19" i="17"/>
  <c r="P18" i="17"/>
  <c r="M18" i="17"/>
  <c r="J18" i="17"/>
  <c r="G18" i="17"/>
  <c r="D18" i="17"/>
  <c r="Q18" i="17" s="1"/>
  <c r="P17" i="17"/>
  <c r="M17" i="17"/>
  <c r="J17" i="17"/>
  <c r="G17" i="17"/>
  <c r="D17" i="17"/>
  <c r="P16" i="17"/>
  <c r="M16" i="17"/>
  <c r="J16" i="17"/>
  <c r="G16" i="17"/>
  <c r="D16" i="17"/>
  <c r="Q16" i="17" s="1"/>
  <c r="P15" i="17"/>
  <c r="M15" i="17"/>
  <c r="J15" i="17"/>
  <c r="G15" i="17"/>
  <c r="D15" i="17"/>
  <c r="P14" i="17"/>
  <c r="M14" i="17"/>
  <c r="J14" i="17"/>
  <c r="G14" i="17"/>
  <c r="D14" i="17"/>
  <c r="Q14" i="17" s="1"/>
  <c r="P13" i="17"/>
  <c r="M13" i="17"/>
  <c r="J13" i="17"/>
  <c r="G13" i="17"/>
  <c r="D13" i="17"/>
  <c r="P12" i="17"/>
  <c r="M12" i="17"/>
  <c r="J12" i="17"/>
  <c r="G12" i="17"/>
  <c r="D12" i="17"/>
  <c r="Q12" i="17" s="1"/>
  <c r="P11" i="17"/>
  <c r="M11" i="17"/>
  <c r="J11" i="17"/>
  <c r="G11" i="17"/>
  <c r="D11" i="17"/>
  <c r="P10" i="17"/>
  <c r="P188" i="17" s="1"/>
  <c r="M10" i="17"/>
  <c r="G10" i="17"/>
  <c r="G188" i="17" s="1"/>
  <c r="D10" i="17"/>
  <c r="H186" i="16"/>
  <c r="G186" i="16"/>
  <c r="E186" i="16"/>
  <c r="C186" i="16" s="1"/>
  <c r="D186" i="16"/>
  <c r="B186" i="16"/>
  <c r="F185" i="16"/>
  <c r="C185" i="16"/>
  <c r="I185" i="16" s="1"/>
  <c r="F184" i="16"/>
  <c r="C184" i="16"/>
  <c r="I184" i="16" s="1"/>
  <c r="F183" i="16"/>
  <c r="C183" i="16"/>
  <c r="I183" i="16" s="1"/>
  <c r="F182" i="16"/>
  <c r="C182" i="16"/>
  <c r="F181" i="16"/>
  <c r="C181" i="16"/>
  <c r="I181" i="16" s="1"/>
  <c r="F180" i="16"/>
  <c r="C180" i="16"/>
  <c r="I180" i="16" s="1"/>
  <c r="F179" i="16"/>
  <c r="C179" i="16"/>
  <c r="I179" i="16" s="1"/>
  <c r="F178" i="16"/>
  <c r="C178" i="16"/>
  <c r="F177" i="16"/>
  <c r="C177" i="16"/>
  <c r="I177" i="16" s="1"/>
  <c r="F176" i="16"/>
  <c r="C176" i="16"/>
  <c r="I176" i="16" s="1"/>
  <c r="F175" i="16"/>
  <c r="C175" i="16"/>
  <c r="I175" i="16" s="1"/>
  <c r="F174" i="16"/>
  <c r="C174" i="16"/>
  <c r="I174" i="16" s="1"/>
  <c r="F173" i="16"/>
  <c r="C173" i="16"/>
  <c r="F172" i="16"/>
  <c r="C172" i="16"/>
  <c r="F171" i="16"/>
  <c r="C171" i="16"/>
  <c r="F170" i="16"/>
  <c r="C170" i="16"/>
  <c r="I170" i="16" s="1"/>
  <c r="F169" i="16"/>
  <c r="C169" i="16"/>
  <c r="I169" i="16" s="1"/>
  <c r="F168" i="16"/>
  <c r="C168" i="16"/>
  <c r="I168" i="16" s="1"/>
  <c r="F167" i="16"/>
  <c r="C167" i="16"/>
  <c r="I167" i="16" s="1"/>
  <c r="F166" i="16"/>
  <c r="C166" i="16"/>
  <c r="I166" i="16" s="1"/>
  <c r="F165" i="16"/>
  <c r="C165" i="16"/>
  <c r="F164" i="16"/>
  <c r="C164" i="16"/>
  <c r="F163" i="16"/>
  <c r="C163" i="16"/>
  <c r="F162" i="16"/>
  <c r="C162" i="16"/>
  <c r="I162" i="16" s="1"/>
  <c r="F161" i="16"/>
  <c r="C161" i="16"/>
  <c r="F160" i="16"/>
  <c r="C160" i="16"/>
  <c r="I160" i="16" s="1"/>
  <c r="F159" i="16"/>
  <c r="C159" i="16"/>
  <c r="I159" i="16" s="1"/>
  <c r="F158" i="16"/>
  <c r="C158" i="16"/>
  <c r="I158" i="16" s="1"/>
  <c r="F157" i="16"/>
  <c r="C157" i="16"/>
  <c r="F156" i="16"/>
  <c r="C156" i="16"/>
  <c r="F155" i="16"/>
  <c r="C155" i="16"/>
  <c r="F154" i="16"/>
  <c r="C154" i="16"/>
  <c r="I154" i="16" s="1"/>
  <c r="F153" i="16"/>
  <c r="C153" i="16"/>
  <c r="F152" i="16"/>
  <c r="C152" i="16"/>
  <c r="I152" i="16" s="1"/>
  <c r="F151" i="16"/>
  <c r="C151" i="16"/>
  <c r="I151" i="16" s="1"/>
  <c r="F150" i="16"/>
  <c r="C150" i="16"/>
  <c r="I150" i="16" s="1"/>
  <c r="F149" i="16"/>
  <c r="C149" i="16"/>
  <c r="F148" i="16"/>
  <c r="C148" i="16"/>
  <c r="F147" i="16"/>
  <c r="C147" i="16"/>
  <c r="F146" i="16"/>
  <c r="C146" i="16"/>
  <c r="I146" i="16" s="1"/>
  <c r="F145" i="16"/>
  <c r="C145" i="16"/>
  <c r="F144" i="16"/>
  <c r="C144" i="16"/>
  <c r="I144" i="16" s="1"/>
  <c r="F143" i="16"/>
  <c r="C143" i="16"/>
  <c r="I143" i="16" s="1"/>
  <c r="F142" i="16"/>
  <c r="C142" i="16"/>
  <c r="I142" i="16" s="1"/>
  <c r="F141" i="16"/>
  <c r="C141" i="16"/>
  <c r="F140" i="16"/>
  <c r="C140" i="16"/>
  <c r="F139" i="16"/>
  <c r="C139" i="16"/>
  <c r="F138" i="16"/>
  <c r="C138" i="16"/>
  <c r="I138" i="16" s="1"/>
  <c r="F137" i="16"/>
  <c r="C137" i="16"/>
  <c r="F136" i="16"/>
  <c r="C136" i="16"/>
  <c r="I136" i="16" s="1"/>
  <c r="F135" i="16"/>
  <c r="C135" i="16"/>
  <c r="I135" i="16" s="1"/>
  <c r="F134" i="16"/>
  <c r="C134" i="16"/>
  <c r="I134" i="16" s="1"/>
  <c r="F133" i="16"/>
  <c r="C133" i="16"/>
  <c r="F132" i="16"/>
  <c r="C132" i="16"/>
  <c r="F131" i="16"/>
  <c r="C131" i="16"/>
  <c r="F130" i="16"/>
  <c r="C130" i="16"/>
  <c r="F129" i="16"/>
  <c r="C129" i="16"/>
  <c r="F128" i="16"/>
  <c r="C128" i="16"/>
  <c r="I128" i="16" s="1"/>
  <c r="F127" i="16"/>
  <c r="C127" i="16"/>
  <c r="I127" i="16" s="1"/>
  <c r="F126" i="16"/>
  <c r="C126" i="16"/>
  <c r="I126" i="16" s="1"/>
  <c r="F125" i="16"/>
  <c r="C125" i="16"/>
  <c r="F124" i="16"/>
  <c r="C124" i="16"/>
  <c r="F123" i="16"/>
  <c r="C123" i="16"/>
  <c r="F122" i="16"/>
  <c r="C122" i="16"/>
  <c r="I122" i="16" s="1"/>
  <c r="F121" i="16"/>
  <c r="C121" i="16"/>
  <c r="F120" i="16"/>
  <c r="C120" i="16"/>
  <c r="I120" i="16" s="1"/>
  <c r="F119" i="16"/>
  <c r="C119" i="16"/>
  <c r="I119" i="16" s="1"/>
  <c r="F118" i="16"/>
  <c r="C118" i="16"/>
  <c r="I118" i="16" s="1"/>
  <c r="F117" i="16"/>
  <c r="C117" i="16"/>
  <c r="F116" i="16"/>
  <c r="C116" i="16"/>
  <c r="F115" i="16"/>
  <c r="C115" i="16"/>
  <c r="F114" i="16"/>
  <c r="C114" i="16"/>
  <c r="I114" i="16" s="1"/>
  <c r="F113" i="16"/>
  <c r="C113" i="16"/>
  <c r="F112" i="16"/>
  <c r="C112" i="16"/>
  <c r="I112" i="16" s="1"/>
  <c r="F111" i="16"/>
  <c r="C111" i="16"/>
  <c r="I111" i="16" s="1"/>
  <c r="F110" i="16"/>
  <c r="C110" i="16"/>
  <c r="I110" i="16" s="1"/>
  <c r="F109" i="16"/>
  <c r="C109" i="16"/>
  <c r="F108" i="16"/>
  <c r="C108" i="16"/>
  <c r="F107" i="16"/>
  <c r="C107" i="16"/>
  <c r="F106" i="16"/>
  <c r="C106" i="16"/>
  <c r="I106" i="16" s="1"/>
  <c r="F105" i="16"/>
  <c r="C105" i="16"/>
  <c r="F104" i="16"/>
  <c r="C104" i="16"/>
  <c r="I104" i="16" s="1"/>
  <c r="F103" i="16"/>
  <c r="C103" i="16"/>
  <c r="I103" i="16" s="1"/>
  <c r="F102" i="16"/>
  <c r="C102" i="16"/>
  <c r="I102" i="16" s="1"/>
  <c r="F101" i="16"/>
  <c r="C101" i="16"/>
  <c r="F100" i="16"/>
  <c r="C100" i="16"/>
  <c r="F99" i="16"/>
  <c r="C99" i="16"/>
  <c r="F98" i="16"/>
  <c r="C98" i="16"/>
  <c r="I98" i="16" s="1"/>
  <c r="F97" i="16"/>
  <c r="C97" i="16"/>
  <c r="F96" i="16"/>
  <c r="C96" i="16"/>
  <c r="I96" i="16" s="1"/>
  <c r="F95" i="16"/>
  <c r="C95" i="16"/>
  <c r="I95" i="16" s="1"/>
  <c r="F94" i="16"/>
  <c r="C94" i="16"/>
  <c r="I94" i="16" s="1"/>
  <c r="F93" i="16"/>
  <c r="C93" i="16"/>
  <c r="F92" i="16"/>
  <c r="C92" i="16"/>
  <c r="F91" i="16"/>
  <c r="C91" i="16"/>
  <c r="F90" i="16"/>
  <c r="C90" i="16"/>
  <c r="I90" i="16" s="1"/>
  <c r="F89" i="16"/>
  <c r="C89" i="16"/>
  <c r="F88" i="16"/>
  <c r="C88" i="16"/>
  <c r="I88" i="16" s="1"/>
  <c r="F87" i="16"/>
  <c r="C87" i="16"/>
  <c r="I87" i="16" s="1"/>
  <c r="F86" i="16"/>
  <c r="C86" i="16"/>
  <c r="I86" i="16" s="1"/>
  <c r="F85" i="16"/>
  <c r="C85" i="16"/>
  <c r="F84" i="16"/>
  <c r="C84" i="16"/>
  <c r="F83" i="16"/>
  <c r="C83" i="16"/>
  <c r="F82" i="16"/>
  <c r="C82" i="16"/>
  <c r="I82" i="16" s="1"/>
  <c r="F81" i="16"/>
  <c r="C81" i="16"/>
  <c r="F80" i="16"/>
  <c r="C80" i="16"/>
  <c r="I80" i="16" s="1"/>
  <c r="F79" i="16"/>
  <c r="C79" i="16"/>
  <c r="I79" i="16" s="1"/>
  <c r="F78" i="16"/>
  <c r="C78" i="16"/>
  <c r="I78" i="16" s="1"/>
  <c r="F77" i="16"/>
  <c r="C77" i="16"/>
  <c r="F76" i="16"/>
  <c r="C76" i="16"/>
  <c r="F75" i="16"/>
  <c r="C75" i="16"/>
  <c r="F74" i="16"/>
  <c r="C74" i="16"/>
  <c r="I74" i="16" s="1"/>
  <c r="F73" i="16"/>
  <c r="C73" i="16"/>
  <c r="F72" i="16"/>
  <c r="C72" i="16"/>
  <c r="I72" i="16" s="1"/>
  <c r="F71" i="16"/>
  <c r="C71" i="16"/>
  <c r="I71" i="16" s="1"/>
  <c r="F70" i="16"/>
  <c r="C70" i="16"/>
  <c r="I70" i="16" s="1"/>
  <c r="F69" i="16"/>
  <c r="C69" i="16"/>
  <c r="F68" i="16"/>
  <c r="C68" i="16"/>
  <c r="F67" i="16"/>
  <c r="C67" i="16"/>
  <c r="F66" i="16"/>
  <c r="C66" i="16"/>
  <c r="I66" i="16" s="1"/>
  <c r="F65" i="16"/>
  <c r="C65" i="16"/>
  <c r="F64" i="16"/>
  <c r="C64" i="16"/>
  <c r="I64" i="16" s="1"/>
  <c r="F63" i="16"/>
  <c r="C63" i="16"/>
  <c r="I63" i="16" s="1"/>
  <c r="F62" i="16"/>
  <c r="C62" i="16"/>
  <c r="I62" i="16" s="1"/>
  <c r="F61" i="16"/>
  <c r="C61" i="16"/>
  <c r="F60" i="16"/>
  <c r="C60" i="16"/>
  <c r="F59" i="16"/>
  <c r="C59" i="16"/>
  <c r="F58" i="16"/>
  <c r="C58" i="16"/>
  <c r="I58" i="16" s="1"/>
  <c r="F57" i="16"/>
  <c r="C57" i="16"/>
  <c r="F56" i="16"/>
  <c r="C56" i="16"/>
  <c r="I56" i="16" s="1"/>
  <c r="F55" i="16"/>
  <c r="C55" i="16"/>
  <c r="I55" i="16" s="1"/>
  <c r="F54" i="16"/>
  <c r="C54" i="16"/>
  <c r="I54" i="16" s="1"/>
  <c r="F53" i="16"/>
  <c r="C53" i="16"/>
  <c r="F52" i="16"/>
  <c r="C52" i="16"/>
  <c r="F51" i="16"/>
  <c r="C51" i="16"/>
  <c r="F50" i="16"/>
  <c r="C50" i="16"/>
  <c r="I50" i="16" s="1"/>
  <c r="F49" i="16"/>
  <c r="C49" i="16"/>
  <c r="I49" i="16" s="1"/>
  <c r="F48" i="16"/>
  <c r="C48" i="16"/>
  <c r="F47" i="16"/>
  <c r="C47" i="16"/>
  <c r="F46" i="16"/>
  <c r="C46" i="16"/>
  <c r="I46" i="16" s="1"/>
  <c r="F45" i="16"/>
  <c r="C45" i="16"/>
  <c r="I45" i="16" s="1"/>
  <c r="F44" i="16"/>
  <c r="C44" i="16"/>
  <c r="F43" i="16"/>
  <c r="C43" i="16"/>
  <c r="F42" i="16"/>
  <c r="C42" i="16"/>
  <c r="I42" i="16" s="1"/>
  <c r="F41" i="16"/>
  <c r="C41" i="16"/>
  <c r="I41" i="16" s="1"/>
  <c r="F40" i="16"/>
  <c r="C40" i="16"/>
  <c r="F39" i="16"/>
  <c r="C39" i="16"/>
  <c r="F38" i="16"/>
  <c r="C38" i="16"/>
  <c r="I38" i="16" s="1"/>
  <c r="F37" i="16"/>
  <c r="C37" i="16"/>
  <c r="I37" i="16" s="1"/>
  <c r="F36" i="16"/>
  <c r="C36" i="16"/>
  <c r="F35" i="16"/>
  <c r="C35" i="16"/>
  <c r="F34" i="16"/>
  <c r="C34" i="16"/>
  <c r="I34" i="16" s="1"/>
  <c r="F33" i="16"/>
  <c r="C33" i="16"/>
  <c r="I33" i="16" s="1"/>
  <c r="F32" i="16"/>
  <c r="C32" i="16"/>
  <c r="F31" i="16"/>
  <c r="C31" i="16"/>
  <c r="F30" i="16"/>
  <c r="C30" i="16"/>
  <c r="I30" i="16" s="1"/>
  <c r="F29" i="16"/>
  <c r="C29" i="16"/>
  <c r="F28" i="16"/>
  <c r="C28" i="16"/>
  <c r="I28" i="16" s="1"/>
  <c r="F27" i="16"/>
  <c r="C27" i="16"/>
  <c r="I27" i="16" s="1"/>
  <c r="F26" i="16"/>
  <c r="C26" i="16"/>
  <c r="I26" i="16" s="1"/>
  <c r="F25" i="16"/>
  <c r="C25" i="16"/>
  <c r="F24" i="16"/>
  <c r="C24" i="16"/>
  <c r="F23" i="16"/>
  <c r="C23" i="16"/>
  <c r="F22" i="16"/>
  <c r="C22" i="16"/>
  <c r="I22" i="16" s="1"/>
  <c r="F21" i="16"/>
  <c r="C21" i="16"/>
  <c r="F20" i="16"/>
  <c r="C20" i="16"/>
  <c r="I20" i="16" s="1"/>
  <c r="F19" i="16"/>
  <c r="C19" i="16"/>
  <c r="I19" i="16" s="1"/>
  <c r="F18" i="16"/>
  <c r="C18" i="16"/>
  <c r="F17" i="16"/>
  <c r="C17" i="16"/>
  <c r="F16" i="16"/>
  <c r="C16" i="16"/>
  <c r="F15" i="16"/>
  <c r="C15" i="16"/>
  <c r="F14" i="16"/>
  <c r="C14" i="16"/>
  <c r="I14" i="16" s="1"/>
  <c r="F13" i="16"/>
  <c r="C13" i="16"/>
  <c r="F12" i="16"/>
  <c r="C12" i="16"/>
  <c r="I12" i="16" s="1"/>
  <c r="F11" i="16"/>
  <c r="C11" i="16"/>
  <c r="I11" i="16" s="1"/>
  <c r="F10" i="16"/>
  <c r="C10" i="16"/>
  <c r="I10" i="16" s="1"/>
  <c r="F9" i="16"/>
  <c r="C9" i="16"/>
  <c r="F8" i="16"/>
  <c r="C8" i="16"/>
  <c r="H11" i="12"/>
  <c r="H17" i="12"/>
  <c r="H16" i="12"/>
  <c r="F15" i="12"/>
  <c r="D15" i="12"/>
  <c r="E15" i="12" s="1"/>
  <c r="B15" i="12"/>
  <c r="H15" i="12" s="1"/>
  <c r="H14" i="12"/>
  <c r="H13" i="12"/>
  <c r="F12" i="12"/>
  <c r="D12" i="12"/>
  <c r="D18" i="12" s="1"/>
  <c r="B12" i="12"/>
  <c r="H17" i="11"/>
  <c r="H16" i="11"/>
  <c r="H15" i="11" s="1"/>
  <c r="F15" i="11"/>
  <c r="D15" i="11"/>
  <c r="E15" i="11" s="1"/>
  <c r="B15" i="11"/>
  <c r="H14" i="11"/>
  <c r="H13" i="11"/>
  <c r="H12" i="11" s="1"/>
  <c r="F12" i="11"/>
  <c r="D12" i="11"/>
  <c r="D18" i="11" s="1"/>
  <c r="E13" i="11" s="1"/>
  <c r="B12" i="11"/>
  <c r="H11" i="11"/>
  <c r="E11" i="19"/>
  <c r="E9" i="19"/>
  <c r="F13" i="19"/>
  <c r="G10" i="19" s="1"/>
  <c r="D13" i="19"/>
  <c r="E10" i="19" s="1"/>
  <c r="B13" i="19"/>
  <c r="H13" i="19" s="1"/>
  <c r="H12" i="19"/>
  <c r="I12" i="19" s="1"/>
  <c r="H11" i="19"/>
  <c r="I11" i="19" s="1"/>
  <c r="H10" i="19"/>
  <c r="I10" i="19" s="1"/>
  <c r="H9" i="19"/>
  <c r="I9" i="19" s="1"/>
  <c r="E188" i="15"/>
  <c r="C188" i="15"/>
  <c r="B188" i="15"/>
  <c r="D187" i="15"/>
  <c r="F187" i="15" s="1"/>
  <c r="D186" i="15"/>
  <c r="F186" i="15" s="1"/>
  <c r="D185" i="15"/>
  <c r="F185" i="15" s="1"/>
  <c r="D184" i="15"/>
  <c r="F184" i="15" s="1"/>
  <c r="D183" i="15"/>
  <c r="F183" i="15" s="1"/>
  <c r="D182" i="15"/>
  <c r="F182" i="15" s="1"/>
  <c r="D181" i="15"/>
  <c r="F181" i="15" s="1"/>
  <c r="D180" i="15"/>
  <c r="F180" i="15" s="1"/>
  <c r="D179" i="15"/>
  <c r="F179" i="15" s="1"/>
  <c r="D178" i="15"/>
  <c r="F178" i="15" s="1"/>
  <c r="D177" i="15"/>
  <c r="F177" i="15" s="1"/>
  <c r="D176" i="15"/>
  <c r="F176" i="15" s="1"/>
  <c r="D175" i="15"/>
  <c r="F175" i="15" s="1"/>
  <c r="D174" i="15"/>
  <c r="F174" i="15" s="1"/>
  <c r="D173" i="15"/>
  <c r="F173" i="15" s="1"/>
  <c r="D172" i="15"/>
  <c r="F172" i="15" s="1"/>
  <c r="D171" i="15"/>
  <c r="F171" i="15" s="1"/>
  <c r="D170" i="15"/>
  <c r="F170" i="15" s="1"/>
  <c r="D169" i="15"/>
  <c r="F169" i="15" s="1"/>
  <c r="D168" i="15"/>
  <c r="F168" i="15" s="1"/>
  <c r="D167" i="15"/>
  <c r="F167" i="15" s="1"/>
  <c r="D166" i="15"/>
  <c r="F166" i="15" s="1"/>
  <c r="D165" i="15"/>
  <c r="F165" i="15" s="1"/>
  <c r="D164" i="15"/>
  <c r="F164" i="15" s="1"/>
  <c r="D163" i="15"/>
  <c r="F163" i="15" s="1"/>
  <c r="D162" i="15"/>
  <c r="F162" i="15" s="1"/>
  <c r="D161" i="15"/>
  <c r="F161" i="15" s="1"/>
  <c r="D160" i="15"/>
  <c r="F160" i="15" s="1"/>
  <c r="D159" i="15"/>
  <c r="F159" i="15" s="1"/>
  <c r="D158" i="15"/>
  <c r="F158" i="15" s="1"/>
  <c r="D157" i="15"/>
  <c r="F157" i="15" s="1"/>
  <c r="D156" i="15"/>
  <c r="F156" i="15" s="1"/>
  <c r="D155" i="15"/>
  <c r="F155" i="15" s="1"/>
  <c r="D154" i="15"/>
  <c r="F154" i="15" s="1"/>
  <c r="D153" i="15"/>
  <c r="F153" i="15" s="1"/>
  <c r="D152" i="15"/>
  <c r="F152" i="15" s="1"/>
  <c r="D151" i="15"/>
  <c r="F151" i="15" s="1"/>
  <c r="D150" i="15"/>
  <c r="F150" i="15" s="1"/>
  <c r="D149" i="15"/>
  <c r="F149" i="15" s="1"/>
  <c r="D148" i="15"/>
  <c r="F148" i="15" s="1"/>
  <c r="D147" i="15"/>
  <c r="F147" i="15" s="1"/>
  <c r="D146" i="15"/>
  <c r="F146" i="15" s="1"/>
  <c r="D145" i="15"/>
  <c r="F145" i="15" s="1"/>
  <c r="D144" i="15"/>
  <c r="F144" i="15" s="1"/>
  <c r="D143" i="15"/>
  <c r="F143" i="15" s="1"/>
  <c r="D142" i="15"/>
  <c r="F142" i="15" s="1"/>
  <c r="D141" i="15"/>
  <c r="F141" i="15" s="1"/>
  <c r="D140" i="15"/>
  <c r="F140" i="15" s="1"/>
  <c r="D139" i="15"/>
  <c r="F139" i="15" s="1"/>
  <c r="D138" i="15"/>
  <c r="F138" i="15" s="1"/>
  <c r="D137" i="15"/>
  <c r="F137" i="15" s="1"/>
  <c r="D136" i="15"/>
  <c r="F136" i="15" s="1"/>
  <c r="D135" i="15"/>
  <c r="F135" i="15" s="1"/>
  <c r="D134" i="15"/>
  <c r="F134" i="15" s="1"/>
  <c r="D133" i="15"/>
  <c r="F133" i="15" s="1"/>
  <c r="D132" i="15"/>
  <c r="F132" i="15" s="1"/>
  <c r="D131" i="15"/>
  <c r="F131" i="15" s="1"/>
  <c r="D130" i="15"/>
  <c r="F130" i="15" s="1"/>
  <c r="D129" i="15"/>
  <c r="F129" i="15" s="1"/>
  <c r="D128" i="15"/>
  <c r="F128" i="15" s="1"/>
  <c r="D127" i="15"/>
  <c r="F127" i="15" s="1"/>
  <c r="D126" i="15"/>
  <c r="F126" i="15" s="1"/>
  <c r="D125" i="15"/>
  <c r="F125" i="15" s="1"/>
  <c r="D124" i="15"/>
  <c r="F124" i="15" s="1"/>
  <c r="D123" i="15"/>
  <c r="F123" i="15" s="1"/>
  <c r="D122" i="15"/>
  <c r="F122" i="15" s="1"/>
  <c r="D121" i="15"/>
  <c r="F121" i="15" s="1"/>
  <c r="D120" i="15"/>
  <c r="F120" i="15" s="1"/>
  <c r="D119" i="15"/>
  <c r="F119" i="15" s="1"/>
  <c r="D118" i="15"/>
  <c r="F118" i="15" s="1"/>
  <c r="D117" i="15"/>
  <c r="F117" i="15" s="1"/>
  <c r="D116" i="15"/>
  <c r="F116" i="15" s="1"/>
  <c r="D115" i="15"/>
  <c r="F115" i="15" s="1"/>
  <c r="D114" i="15"/>
  <c r="F114" i="15" s="1"/>
  <c r="D113" i="15"/>
  <c r="F113" i="15" s="1"/>
  <c r="D112" i="15"/>
  <c r="F112" i="15" s="1"/>
  <c r="D111" i="15"/>
  <c r="F111" i="15" s="1"/>
  <c r="D110" i="15"/>
  <c r="F110" i="15" s="1"/>
  <c r="D109" i="15"/>
  <c r="F109" i="15" s="1"/>
  <c r="D108" i="15"/>
  <c r="F108" i="15" s="1"/>
  <c r="D107" i="15"/>
  <c r="F107" i="15" s="1"/>
  <c r="D106" i="15"/>
  <c r="F106" i="15" s="1"/>
  <c r="D105" i="15"/>
  <c r="F105" i="15" s="1"/>
  <c r="D104" i="15"/>
  <c r="F104" i="15" s="1"/>
  <c r="D103" i="15"/>
  <c r="F103" i="15" s="1"/>
  <c r="D102" i="15"/>
  <c r="F102" i="15" s="1"/>
  <c r="D101" i="15"/>
  <c r="F101" i="15" s="1"/>
  <c r="D100" i="15"/>
  <c r="F100" i="15" s="1"/>
  <c r="D99" i="15"/>
  <c r="F99" i="15" s="1"/>
  <c r="D98" i="15"/>
  <c r="F98" i="15" s="1"/>
  <c r="D97" i="15"/>
  <c r="F97" i="15" s="1"/>
  <c r="D96" i="15"/>
  <c r="F96" i="15" s="1"/>
  <c r="D95" i="15"/>
  <c r="F95" i="15" s="1"/>
  <c r="D94" i="15"/>
  <c r="F94" i="15" s="1"/>
  <c r="D93" i="15"/>
  <c r="F93" i="15" s="1"/>
  <c r="D92" i="15"/>
  <c r="F92" i="15" s="1"/>
  <c r="D91" i="15"/>
  <c r="F91" i="15" s="1"/>
  <c r="D90" i="15"/>
  <c r="F90" i="15" s="1"/>
  <c r="D89" i="15"/>
  <c r="F89" i="15" s="1"/>
  <c r="D88" i="15"/>
  <c r="F88" i="15" s="1"/>
  <c r="D87" i="15"/>
  <c r="F87" i="15" s="1"/>
  <c r="D86" i="15"/>
  <c r="F86" i="15" s="1"/>
  <c r="D85" i="15"/>
  <c r="F85" i="15" s="1"/>
  <c r="D84" i="15"/>
  <c r="F84" i="15" s="1"/>
  <c r="D83" i="15"/>
  <c r="F83" i="15" s="1"/>
  <c r="D82" i="15"/>
  <c r="F82" i="15" s="1"/>
  <c r="D81" i="15"/>
  <c r="F81" i="15" s="1"/>
  <c r="D80" i="15"/>
  <c r="F80" i="15" s="1"/>
  <c r="D79" i="15"/>
  <c r="F79" i="15" s="1"/>
  <c r="D78" i="15"/>
  <c r="F78" i="15" s="1"/>
  <c r="D77" i="15"/>
  <c r="F77" i="15" s="1"/>
  <c r="D76" i="15"/>
  <c r="F76" i="15" s="1"/>
  <c r="D75" i="15"/>
  <c r="F75" i="15" s="1"/>
  <c r="D74" i="15"/>
  <c r="F74" i="15" s="1"/>
  <c r="D73" i="15"/>
  <c r="F73" i="15" s="1"/>
  <c r="D72" i="15"/>
  <c r="F72" i="15" s="1"/>
  <c r="D71" i="15"/>
  <c r="F71" i="15" s="1"/>
  <c r="D70" i="15"/>
  <c r="F70" i="15" s="1"/>
  <c r="D69" i="15"/>
  <c r="F69" i="15" s="1"/>
  <c r="D68" i="15"/>
  <c r="F68" i="15" s="1"/>
  <c r="D67" i="15"/>
  <c r="F67" i="15" s="1"/>
  <c r="D66" i="15"/>
  <c r="F66" i="15" s="1"/>
  <c r="D65" i="15"/>
  <c r="F65" i="15" s="1"/>
  <c r="D64" i="15"/>
  <c r="F64" i="15" s="1"/>
  <c r="D63" i="15"/>
  <c r="F63" i="15" s="1"/>
  <c r="D62" i="15"/>
  <c r="F62" i="15" s="1"/>
  <c r="D61" i="15"/>
  <c r="F61" i="15" s="1"/>
  <c r="D60" i="15"/>
  <c r="F60" i="15" s="1"/>
  <c r="D59" i="15"/>
  <c r="F59" i="15" s="1"/>
  <c r="D58" i="15"/>
  <c r="F58" i="15" s="1"/>
  <c r="D57" i="15"/>
  <c r="F57" i="15" s="1"/>
  <c r="D56" i="15"/>
  <c r="F56" i="15" s="1"/>
  <c r="D55" i="15"/>
  <c r="F55" i="15" s="1"/>
  <c r="D54" i="15"/>
  <c r="F54" i="15" s="1"/>
  <c r="D53" i="15"/>
  <c r="F53" i="15" s="1"/>
  <c r="D52" i="15"/>
  <c r="F52" i="15" s="1"/>
  <c r="D51" i="15"/>
  <c r="F51" i="15" s="1"/>
  <c r="D50" i="15"/>
  <c r="F50" i="15" s="1"/>
  <c r="D49" i="15"/>
  <c r="F49" i="15" s="1"/>
  <c r="D48" i="15"/>
  <c r="F48" i="15" s="1"/>
  <c r="D47" i="15"/>
  <c r="F47" i="15" s="1"/>
  <c r="D46" i="15"/>
  <c r="F46" i="15" s="1"/>
  <c r="D45" i="15"/>
  <c r="F45" i="15" s="1"/>
  <c r="D44" i="15"/>
  <c r="F44" i="15" s="1"/>
  <c r="D43" i="15"/>
  <c r="F43" i="15" s="1"/>
  <c r="D42" i="15"/>
  <c r="F42" i="15" s="1"/>
  <c r="D41" i="15"/>
  <c r="F41" i="15" s="1"/>
  <c r="D40" i="15"/>
  <c r="F40" i="15" s="1"/>
  <c r="D39" i="15"/>
  <c r="F39" i="15" s="1"/>
  <c r="D38" i="15"/>
  <c r="F38" i="15" s="1"/>
  <c r="D37" i="15"/>
  <c r="F37" i="15" s="1"/>
  <c r="D36" i="15"/>
  <c r="F36" i="15" s="1"/>
  <c r="D35" i="15"/>
  <c r="F35" i="15" s="1"/>
  <c r="D34" i="15"/>
  <c r="F34" i="15" s="1"/>
  <c r="D33" i="15"/>
  <c r="F33" i="15" s="1"/>
  <c r="D32" i="15"/>
  <c r="F32" i="15" s="1"/>
  <c r="D31" i="15"/>
  <c r="F31" i="15" s="1"/>
  <c r="D30" i="15"/>
  <c r="F30" i="15" s="1"/>
  <c r="D29" i="15"/>
  <c r="F29" i="15" s="1"/>
  <c r="D28" i="15"/>
  <c r="F28" i="15" s="1"/>
  <c r="D27" i="15"/>
  <c r="F27" i="15" s="1"/>
  <c r="D26" i="15"/>
  <c r="F26" i="15" s="1"/>
  <c r="D25" i="15"/>
  <c r="F25" i="15" s="1"/>
  <c r="D24" i="15"/>
  <c r="F24" i="15" s="1"/>
  <c r="D23" i="15"/>
  <c r="F23" i="15" s="1"/>
  <c r="D22" i="15"/>
  <c r="F22" i="15" s="1"/>
  <c r="D21" i="15"/>
  <c r="F21" i="15" s="1"/>
  <c r="D20" i="15"/>
  <c r="F20" i="15" s="1"/>
  <c r="D19" i="15"/>
  <c r="F19" i="15" s="1"/>
  <c r="D18" i="15"/>
  <c r="F18" i="15" s="1"/>
  <c r="D17" i="15"/>
  <c r="F17" i="15" s="1"/>
  <c r="D16" i="15"/>
  <c r="F16" i="15" s="1"/>
  <c r="D15" i="15"/>
  <c r="F15" i="15" s="1"/>
  <c r="D14" i="15"/>
  <c r="F14" i="15" s="1"/>
  <c r="D13" i="15"/>
  <c r="F13" i="15" s="1"/>
  <c r="D12" i="15"/>
  <c r="F12" i="15" s="1"/>
  <c r="D11" i="15"/>
  <c r="F11" i="15" s="1"/>
  <c r="D10" i="15"/>
  <c r="F10" i="15" s="1"/>
  <c r="D9" i="15"/>
  <c r="J16" i="9"/>
  <c r="G16" i="9"/>
  <c r="D16" i="9"/>
  <c r="K16" i="9" s="1"/>
  <c r="J15" i="9"/>
  <c r="G15" i="9"/>
  <c r="G14" i="9" s="1"/>
  <c r="D15" i="9"/>
  <c r="J14" i="9"/>
  <c r="I14" i="9"/>
  <c r="H14" i="9"/>
  <c r="F14" i="9"/>
  <c r="E14" i="9"/>
  <c r="D14" i="9"/>
  <c r="C14" i="9"/>
  <c r="B14" i="9"/>
  <c r="J13" i="9"/>
  <c r="G13" i="9"/>
  <c r="D13" i="9"/>
  <c r="J12" i="9"/>
  <c r="J11" i="9" s="1"/>
  <c r="G12" i="9"/>
  <c r="D12" i="9"/>
  <c r="K12" i="9" s="1"/>
  <c r="I11" i="9"/>
  <c r="I17" i="9" s="1"/>
  <c r="H11" i="9"/>
  <c r="G11" i="9"/>
  <c r="F11" i="9"/>
  <c r="E11" i="9"/>
  <c r="E17" i="9" s="1"/>
  <c r="C11" i="9"/>
  <c r="C17" i="9" s="1"/>
  <c r="B11" i="9"/>
  <c r="J10" i="9"/>
  <c r="G10" i="9"/>
  <c r="D10" i="9"/>
  <c r="F17" i="14"/>
  <c r="G16" i="14" s="1"/>
  <c r="D17" i="14"/>
  <c r="E16" i="14" s="1"/>
  <c r="B17" i="14"/>
  <c r="H17" i="14" s="1"/>
  <c r="I15" i="14" s="1"/>
  <c r="H16" i="14"/>
  <c r="C16" i="14"/>
  <c r="H15" i="14"/>
  <c r="G15" i="14"/>
  <c r="E15" i="14"/>
  <c r="C15" i="14"/>
  <c r="H14" i="14"/>
  <c r="G14" i="14"/>
  <c r="E14" i="14"/>
  <c r="C14" i="14"/>
  <c r="H13" i="14"/>
  <c r="G13" i="14"/>
  <c r="G17" i="14" s="1"/>
  <c r="E14" i="5"/>
  <c r="E12" i="5"/>
  <c r="D15" i="5"/>
  <c r="E15" i="5" s="1"/>
  <c r="B15" i="5"/>
  <c r="F15" i="5" s="1"/>
  <c r="G15" i="5" s="1"/>
  <c r="F14" i="5"/>
  <c r="G14" i="5" s="1"/>
  <c r="F13" i="5"/>
  <c r="G13" i="5" s="1"/>
  <c r="F12" i="5"/>
  <c r="G12" i="5" s="1"/>
  <c r="B17" i="8"/>
  <c r="X26" i="7"/>
  <c r="U26" i="7"/>
  <c r="AA26" i="7" s="1"/>
  <c r="R26" i="7"/>
  <c r="I26" i="7"/>
  <c r="X25" i="7"/>
  <c r="W25" i="7"/>
  <c r="Y25" i="7" s="1"/>
  <c r="U25" i="7"/>
  <c r="AA25" i="7" s="1"/>
  <c r="T25" i="7"/>
  <c r="V25" i="7" s="1"/>
  <c r="R25" i="7"/>
  <c r="Q25" i="7"/>
  <c r="S25" i="7" s="1"/>
  <c r="P25" i="7"/>
  <c r="M25" i="7"/>
  <c r="I25" i="7"/>
  <c r="H25" i="7"/>
  <c r="Z25" i="7" s="1"/>
  <c r="AB25" i="7" s="1"/>
  <c r="G25" i="7"/>
  <c r="D25" i="7"/>
  <c r="X24" i="7"/>
  <c r="W24" i="7"/>
  <c r="Y24" i="7" s="1"/>
  <c r="U24" i="7"/>
  <c r="T24" i="7"/>
  <c r="V24" i="7" s="1"/>
  <c r="R24" i="7"/>
  <c r="Q24" i="7"/>
  <c r="S24" i="7" s="1"/>
  <c r="P24" i="7"/>
  <c r="M24" i="7"/>
  <c r="I24" i="7"/>
  <c r="H24" i="7"/>
  <c r="Z24" i="7" s="1"/>
  <c r="G24" i="7"/>
  <c r="D24" i="7"/>
  <c r="X23" i="7"/>
  <c r="U23" i="7"/>
  <c r="AA23" i="7" s="1"/>
  <c r="R23" i="7"/>
  <c r="N23" i="7"/>
  <c r="W23" i="7" s="1"/>
  <c r="Y23" i="7" s="1"/>
  <c r="K23" i="7"/>
  <c r="Q23" i="7" s="1"/>
  <c r="S23" i="7" s="1"/>
  <c r="I23" i="7"/>
  <c r="G23" i="7"/>
  <c r="E23" i="7"/>
  <c r="D23" i="7"/>
  <c r="B23" i="7"/>
  <c r="H23" i="7" s="1"/>
  <c r="X22" i="7"/>
  <c r="W22" i="7"/>
  <c r="Y22" i="7" s="1"/>
  <c r="U22" i="7"/>
  <c r="T22" i="7"/>
  <c r="R22" i="7"/>
  <c r="Q22" i="7"/>
  <c r="S22" i="7" s="1"/>
  <c r="P22" i="7"/>
  <c r="M22" i="7"/>
  <c r="I22" i="7"/>
  <c r="H22" i="7"/>
  <c r="Z22" i="7" s="1"/>
  <c r="G22" i="7"/>
  <c r="D22" i="7"/>
  <c r="X21" i="7"/>
  <c r="W21" i="7"/>
  <c r="U21" i="7"/>
  <c r="AA21" i="7" s="1"/>
  <c r="T21" i="7"/>
  <c r="V21" i="7" s="1"/>
  <c r="R21" i="7"/>
  <c r="Q21" i="7"/>
  <c r="Q20" i="7" s="1"/>
  <c r="S20" i="7" s="1"/>
  <c r="P21" i="7"/>
  <c r="M21" i="7"/>
  <c r="I21" i="7"/>
  <c r="H21" i="7"/>
  <c r="Z21" i="7" s="1"/>
  <c r="AB21" i="7" s="1"/>
  <c r="G21" i="7"/>
  <c r="D21" i="7"/>
  <c r="X20" i="7"/>
  <c r="U20" i="7"/>
  <c r="AA20" i="7" s="1"/>
  <c r="T20" i="7"/>
  <c r="V20" i="7" s="1"/>
  <c r="R20" i="7"/>
  <c r="N20" i="7"/>
  <c r="P20" i="7" s="1"/>
  <c r="K20" i="7"/>
  <c r="M20" i="7" s="1"/>
  <c r="I20" i="7"/>
  <c r="H20" i="7"/>
  <c r="J20" i="7" s="1"/>
  <c r="E20" i="7"/>
  <c r="D20" i="7"/>
  <c r="B20" i="7"/>
  <c r="X19" i="7"/>
  <c r="W19" i="7"/>
  <c r="Y19" i="7" s="1"/>
  <c r="U19" i="7"/>
  <c r="AA19" i="7" s="1"/>
  <c r="T19" i="7"/>
  <c r="V19" i="7" s="1"/>
  <c r="R19" i="7"/>
  <c r="Q19" i="7"/>
  <c r="P19" i="7"/>
  <c r="M19" i="7"/>
  <c r="I19" i="7"/>
  <c r="H19" i="7"/>
  <c r="Z19" i="7" s="1"/>
  <c r="G19" i="7"/>
  <c r="D19" i="7"/>
  <c r="X18" i="7"/>
  <c r="W18" i="7"/>
  <c r="Y18" i="7" s="1"/>
  <c r="U18" i="7"/>
  <c r="AA18" i="7" s="1"/>
  <c r="T18" i="7"/>
  <c r="R18" i="7"/>
  <c r="Q18" i="7"/>
  <c r="P18" i="7"/>
  <c r="M18" i="7"/>
  <c r="I18" i="7"/>
  <c r="H18" i="7"/>
  <c r="Z18" i="7" s="1"/>
  <c r="G18" i="7"/>
  <c r="D18" i="7"/>
  <c r="X17" i="7"/>
  <c r="W17" i="7"/>
  <c r="U17" i="7"/>
  <c r="AA17" i="7" s="1"/>
  <c r="T17" i="7"/>
  <c r="R17" i="7"/>
  <c r="Q17" i="7"/>
  <c r="P17" i="7"/>
  <c r="M17" i="7"/>
  <c r="I17" i="7"/>
  <c r="H17" i="7"/>
  <c r="Z17" i="7" s="1"/>
  <c r="G17" i="7"/>
  <c r="D17" i="7"/>
  <c r="AA16" i="7"/>
  <c r="X16" i="7"/>
  <c r="W16" i="7"/>
  <c r="Y16" i="7" s="1"/>
  <c r="U16" i="7"/>
  <c r="T16" i="7"/>
  <c r="V16" i="7" s="1"/>
  <c r="R16" i="7"/>
  <c r="Q16" i="7"/>
  <c r="S16" i="7" s="1"/>
  <c r="P16" i="7"/>
  <c r="M16" i="7"/>
  <c r="I16" i="7"/>
  <c r="H16" i="7"/>
  <c r="Z16" i="7" s="1"/>
  <c r="G16" i="7"/>
  <c r="D16" i="7"/>
  <c r="X15" i="7"/>
  <c r="W15" i="7"/>
  <c r="Y15" i="7" s="1"/>
  <c r="U15" i="7"/>
  <c r="AA15" i="7" s="1"/>
  <c r="T15" i="7"/>
  <c r="V15" i="7" s="1"/>
  <c r="R15" i="7"/>
  <c r="Q15" i="7"/>
  <c r="P15" i="7"/>
  <c r="M15" i="7"/>
  <c r="I15" i="7"/>
  <c r="H15" i="7"/>
  <c r="H13" i="7" s="1"/>
  <c r="J13" i="7" s="1"/>
  <c r="G15" i="7"/>
  <c r="D15" i="7"/>
  <c r="X14" i="7"/>
  <c r="W14" i="7"/>
  <c r="Y14" i="7" s="1"/>
  <c r="U14" i="7"/>
  <c r="AA14" i="7" s="1"/>
  <c r="T14" i="7"/>
  <c r="R14" i="7"/>
  <c r="Q14" i="7"/>
  <c r="P14" i="7"/>
  <c r="M14" i="7"/>
  <c r="I14" i="7"/>
  <c r="H14" i="7"/>
  <c r="Z14" i="7" s="1"/>
  <c r="G14" i="7"/>
  <c r="D14" i="7"/>
  <c r="X13" i="7"/>
  <c r="U13" i="7"/>
  <c r="R13" i="7"/>
  <c r="P13" i="7"/>
  <c r="N13" i="7"/>
  <c r="K13" i="7"/>
  <c r="K26" i="7" s="1"/>
  <c r="I13" i="7"/>
  <c r="E13" i="7"/>
  <c r="G13" i="7" s="1"/>
  <c r="B13" i="7"/>
  <c r="B26" i="7" s="1"/>
  <c r="D16" i="6"/>
  <c r="D17" i="6"/>
  <c r="D18" i="6"/>
  <c r="D19" i="6"/>
  <c r="F20" i="6"/>
  <c r="E20" i="6"/>
  <c r="C20" i="6"/>
  <c r="B20" i="6"/>
  <c r="H20" i="6" s="1"/>
  <c r="I19" i="6"/>
  <c r="H19" i="6"/>
  <c r="G19" i="6"/>
  <c r="I18" i="6"/>
  <c r="H18" i="6"/>
  <c r="J18" i="6" s="1"/>
  <c r="G18" i="6"/>
  <c r="I17" i="6"/>
  <c r="H17" i="6"/>
  <c r="G17" i="6"/>
  <c r="I16" i="6"/>
  <c r="I20" i="6" s="1"/>
  <c r="I25" i="6" s="1"/>
  <c r="I28" i="6" s="1"/>
  <c r="H16" i="6"/>
  <c r="J16" i="6" s="1"/>
  <c r="G16" i="6"/>
  <c r="F24" i="4"/>
  <c r="E24" i="4"/>
  <c r="G24" i="4" s="1"/>
  <c r="C24" i="4"/>
  <c r="B24" i="4"/>
  <c r="D24" i="4" s="1"/>
  <c r="I23" i="4"/>
  <c r="H23" i="4"/>
  <c r="J23" i="4" s="1"/>
  <c r="G23" i="4"/>
  <c r="D23" i="4"/>
  <c r="I22" i="4"/>
  <c r="H22" i="4"/>
  <c r="J22" i="4" s="1"/>
  <c r="G22" i="4"/>
  <c r="D22" i="4"/>
  <c r="I21" i="4"/>
  <c r="J21" i="4" s="1"/>
  <c r="H21" i="4"/>
  <c r="G21" i="4"/>
  <c r="D21" i="4"/>
  <c r="I20" i="4"/>
  <c r="H20" i="4"/>
  <c r="G20" i="4"/>
  <c r="D20" i="4"/>
  <c r="I19" i="4"/>
  <c r="I24" i="4" s="1"/>
  <c r="H19" i="4"/>
  <c r="G19" i="4"/>
  <c r="D19" i="4"/>
  <c r="B12" i="3"/>
  <c r="C10" i="3" s="1"/>
  <c r="V18" i="1"/>
  <c r="V15" i="1"/>
  <c r="V8" i="1"/>
  <c r="I29" i="6"/>
  <c r="T18" i="1"/>
  <c r="R18" i="1"/>
  <c r="P18" i="1"/>
  <c r="N18" i="1"/>
  <c r="L18" i="1"/>
  <c r="J18" i="1"/>
  <c r="H18" i="1"/>
  <c r="F18" i="1"/>
  <c r="D18" i="1"/>
  <c r="B18" i="1"/>
  <c r="T15" i="1"/>
  <c r="R15" i="1"/>
  <c r="P15" i="1"/>
  <c r="N15" i="1"/>
  <c r="N21" i="1" s="1"/>
  <c r="L15" i="1"/>
  <c r="J15" i="1"/>
  <c r="H15" i="1"/>
  <c r="F15" i="1"/>
  <c r="D15" i="1"/>
  <c r="B15" i="1"/>
  <c r="T8" i="1"/>
  <c r="T21" i="1" s="1"/>
  <c r="R8" i="1"/>
  <c r="R21" i="1" s="1"/>
  <c r="P8" i="1"/>
  <c r="P21" i="1" s="1"/>
  <c r="L8" i="1"/>
  <c r="L21" i="1" s="1"/>
  <c r="J8" i="1"/>
  <c r="J21" i="1"/>
  <c r="K17" i="1" s="1"/>
  <c r="H8" i="1"/>
  <c r="F8" i="1"/>
  <c r="G8" i="1" s="1"/>
  <c r="F21" i="1"/>
  <c r="G13" i="1" s="1"/>
  <c r="D8" i="1"/>
  <c r="B8" i="1"/>
  <c r="B21" i="1" s="1"/>
  <c r="K16" i="1"/>
  <c r="K18" i="1"/>
  <c r="D21" i="1"/>
  <c r="E8" i="1" s="1"/>
  <c r="H21" i="1"/>
  <c r="I8" i="1" s="1"/>
  <c r="G14" i="1"/>
  <c r="K10" i="1"/>
  <c r="G11" i="1"/>
  <c r="G20" i="1"/>
  <c r="G12" i="1"/>
  <c r="G17" i="1"/>
  <c r="I20" i="1"/>
  <c r="I11" i="1"/>
  <c r="I14" i="1"/>
  <c r="I17" i="1"/>
  <c r="E14" i="1"/>
  <c r="E9" i="1"/>
  <c r="E13" i="1"/>
  <c r="E21" i="1"/>
  <c r="E12" i="1"/>
  <c r="E16" i="1"/>
  <c r="E11" i="1"/>
  <c r="E19" i="1"/>
  <c r="I9" i="16" l="1"/>
  <c r="I17" i="16"/>
  <c r="I25" i="16"/>
  <c r="I53" i="16"/>
  <c r="I61" i="16"/>
  <c r="I69" i="16"/>
  <c r="I77" i="16"/>
  <c r="I85" i="16"/>
  <c r="I93" i="16"/>
  <c r="I101" i="16"/>
  <c r="I109" i="16"/>
  <c r="I117" i="16"/>
  <c r="I125" i="16"/>
  <c r="I133" i="16"/>
  <c r="I141" i="16"/>
  <c r="I149" i="16"/>
  <c r="I157" i="16"/>
  <c r="I165" i="16"/>
  <c r="G15" i="1"/>
  <c r="K15" i="1"/>
  <c r="G18" i="1"/>
  <c r="T13" i="7"/>
  <c r="V13" i="7" s="1"/>
  <c r="J15" i="7"/>
  <c r="Z15" i="7"/>
  <c r="J19" i="7"/>
  <c r="C16" i="8"/>
  <c r="C14" i="8"/>
  <c r="C12" i="8"/>
  <c r="C13" i="8"/>
  <c r="C15" i="8"/>
  <c r="C15" i="5"/>
  <c r="C13" i="5"/>
  <c r="G17" i="9"/>
  <c r="K10" i="9"/>
  <c r="C10" i="19"/>
  <c r="C11" i="19"/>
  <c r="G9" i="19"/>
  <c r="G11" i="19"/>
  <c r="E12" i="11"/>
  <c r="E16" i="11"/>
  <c r="E14" i="11"/>
  <c r="E11" i="11"/>
  <c r="F18" i="11"/>
  <c r="G12" i="11" s="1"/>
  <c r="E16" i="12"/>
  <c r="E14" i="12"/>
  <c r="E12" i="12"/>
  <c r="E17" i="12"/>
  <c r="C18" i="1"/>
  <c r="I15" i="1"/>
  <c r="I21" i="1" s="1"/>
  <c r="I18" i="1"/>
  <c r="I12" i="1"/>
  <c r="I19" i="1"/>
  <c r="I9" i="1"/>
  <c r="G21" i="1"/>
  <c r="G16" i="1"/>
  <c r="K9" i="1"/>
  <c r="G19" i="1"/>
  <c r="G10" i="1"/>
  <c r="G9" i="1"/>
  <c r="K11" i="1"/>
  <c r="K19" i="1"/>
  <c r="K8" i="1"/>
  <c r="K21" i="1" s="1"/>
  <c r="V21" i="1"/>
  <c r="H24" i="4"/>
  <c r="J20" i="4"/>
  <c r="J17" i="6"/>
  <c r="J19" i="6"/>
  <c r="G20" i="6"/>
  <c r="D20" i="6"/>
  <c r="D13" i="7"/>
  <c r="N26" i="7"/>
  <c r="P26" i="7" s="1"/>
  <c r="AA13" i="7"/>
  <c r="AB14" i="7"/>
  <c r="S14" i="7"/>
  <c r="V14" i="7"/>
  <c r="S15" i="7"/>
  <c r="AB16" i="7"/>
  <c r="S17" i="7"/>
  <c r="V17" i="7"/>
  <c r="Y17" i="7"/>
  <c r="S18" i="7"/>
  <c r="V18" i="7"/>
  <c r="S19" i="7"/>
  <c r="W20" i="7"/>
  <c r="Y20" i="7" s="1"/>
  <c r="Y21" i="7"/>
  <c r="J22" i="7"/>
  <c r="V22" i="7"/>
  <c r="M23" i="7"/>
  <c r="AB24" i="7"/>
  <c r="AA24" i="7"/>
  <c r="C12" i="5"/>
  <c r="C14" i="5"/>
  <c r="E13" i="5"/>
  <c r="C13" i="14"/>
  <c r="C17" i="14" s="1"/>
  <c r="D17" i="9"/>
  <c r="J17" i="9"/>
  <c r="B17" i="9"/>
  <c r="D11" i="9"/>
  <c r="K11" i="9" s="1"/>
  <c r="F17" i="9"/>
  <c r="H17" i="9"/>
  <c r="K13" i="9"/>
  <c r="K15" i="9"/>
  <c r="K14" i="9" s="1"/>
  <c r="D188" i="15"/>
  <c r="C9" i="19"/>
  <c r="C12" i="19"/>
  <c r="E12" i="19"/>
  <c r="E13" i="19" s="1"/>
  <c r="G12" i="19"/>
  <c r="E17" i="11"/>
  <c r="B18" i="12"/>
  <c r="H12" i="12"/>
  <c r="F18" i="12"/>
  <c r="C15" i="12"/>
  <c r="E11" i="12"/>
  <c r="E18" i="12" s="1"/>
  <c r="E13" i="12"/>
  <c r="G12" i="12"/>
  <c r="I18" i="16"/>
  <c r="Q37" i="17"/>
  <c r="I8" i="16"/>
  <c r="I13" i="16"/>
  <c r="I15" i="16"/>
  <c r="I16" i="16"/>
  <c r="I21" i="16"/>
  <c r="I23" i="16"/>
  <c r="I24" i="16"/>
  <c r="I29" i="16"/>
  <c r="I31" i="16"/>
  <c r="I32" i="16"/>
  <c r="I35" i="16"/>
  <c r="I36" i="16"/>
  <c r="I39" i="16"/>
  <c r="I40" i="16"/>
  <c r="I43" i="16"/>
  <c r="I44" i="16"/>
  <c r="I47" i="16"/>
  <c r="I48" i="16"/>
  <c r="I51" i="16"/>
  <c r="I52" i="16"/>
  <c r="I57" i="16"/>
  <c r="I59" i="16"/>
  <c r="I60" i="16"/>
  <c r="I65" i="16"/>
  <c r="I67" i="16"/>
  <c r="I68" i="16"/>
  <c r="I73" i="16"/>
  <c r="I75" i="16"/>
  <c r="I76" i="16"/>
  <c r="I81" i="16"/>
  <c r="I83" i="16"/>
  <c r="I84" i="16"/>
  <c r="I89" i="16"/>
  <c r="I91" i="16"/>
  <c r="I92" i="16"/>
  <c r="I97" i="16"/>
  <c r="I99" i="16"/>
  <c r="I100" i="16"/>
  <c r="I105" i="16"/>
  <c r="I107" i="16"/>
  <c r="I108" i="16"/>
  <c r="I113" i="16"/>
  <c r="I115" i="16"/>
  <c r="I116" i="16"/>
  <c r="I121" i="16"/>
  <c r="I123" i="16"/>
  <c r="I124" i="16"/>
  <c r="I132" i="16"/>
  <c r="I137" i="16"/>
  <c r="I139" i="16"/>
  <c r="I140" i="16"/>
  <c r="I145" i="16"/>
  <c r="I147" i="16"/>
  <c r="I148" i="16"/>
  <c r="I153" i="16"/>
  <c r="I155" i="16"/>
  <c r="I156" i="16"/>
  <c r="I161" i="16"/>
  <c r="I163" i="16"/>
  <c r="I164" i="16"/>
  <c r="I171" i="16"/>
  <c r="I172" i="16"/>
  <c r="I173" i="16"/>
  <c r="I178" i="16"/>
  <c r="I182" i="16"/>
  <c r="F186" i="16"/>
  <c r="K10" i="17"/>
  <c r="M188" i="17"/>
  <c r="Q11" i="17"/>
  <c r="J188" i="17"/>
  <c r="K12" i="17"/>
  <c r="Q13" i="17"/>
  <c r="K14" i="17"/>
  <c r="Q15" i="17"/>
  <c r="K16" i="17"/>
  <c r="Q17" i="17"/>
  <c r="K18" i="17"/>
  <c r="Q19" i="17"/>
  <c r="K20" i="17"/>
  <c r="Q21" i="17"/>
  <c r="K22" i="17"/>
  <c r="Q23" i="17"/>
  <c r="K24" i="17"/>
  <c r="Q25" i="17"/>
  <c r="K26" i="17"/>
  <c r="Q27" i="17"/>
  <c r="K28" i="17"/>
  <c r="Q29" i="17"/>
  <c r="K30" i="17"/>
  <c r="Q31" i="17"/>
  <c r="K32" i="17"/>
  <c r="K33" i="17"/>
  <c r="Q34" i="17"/>
  <c r="K35" i="17"/>
  <c r="Q36" i="17"/>
  <c r="K38" i="17"/>
  <c r="Q39" i="17"/>
  <c r="K40" i="17"/>
  <c r="Q41" i="17"/>
  <c r="K42" i="17"/>
  <c r="Q43" i="17"/>
  <c r="Q45" i="17"/>
  <c r="Q47" i="17"/>
  <c r="Q49" i="17"/>
  <c r="K50" i="17"/>
  <c r="Q51" i="17"/>
  <c r="K52" i="17"/>
  <c r="Q53" i="17"/>
  <c r="K54" i="17"/>
  <c r="Q55" i="17"/>
  <c r="K56" i="17"/>
  <c r="Q57" i="17"/>
  <c r="K58" i="17"/>
  <c r="Q59" i="17"/>
  <c r="K60" i="17"/>
  <c r="Q61" i="17"/>
  <c r="K62" i="17"/>
  <c r="Q63" i="17"/>
  <c r="K64" i="17"/>
  <c r="Q65" i="17"/>
  <c r="K66" i="17"/>
  <c r="Q67" i="17"/>
  <c r="K68" i="17"/>
  <c r="Q69" i="17"/>
  <c r="K70" i="17"/>
  <c r="Q71" i="17"/>
  <c r="K72" i="17"/>
  <c r="Q73" i="17"/>
  <c r="Q75" i="17"/>
  <c r="Q77" i="17"/>
  <c r="Q79" i="17"/>
  <c r="Q81" i="17"/>
  <c r="Q149" i="17"/>
  <c r="Q153" i="17"/>
  <c r="Q157" i="17"/>
  <c r="Q161" i="17"/>
  <c r="Q165" i="17"/>
  <c r="Q83" i="17"/>
  <c r="Q85" i="17"/>
  <c r="Q87" i="17"/>
  <c r="K88" i="17"/>
  <c r="Q89" i="17"/>
  <c r="K90" i="17"/>
  <c r="Q91" i="17"/>
  <c r="K92" i="17"/>
  <c r="Q93" i="17"/>
  <c r="K94" i="17"/>
  <c r="Q95" i="17"/>
  <c r="K96" i="17"/>
  <c r="Q97" i="17"/>
  <c r="K98" i="17"/>
  <c r="Q99" i="17"/>
  <c r="K100" i="17"/>
  <c r="Q101" i="17"/>
  <c r="K102" i="17"/>
  <c r="Q103" i="17"/>
  <c r="Q104" i="17"/>
  <c r="Q105" i="17"/>
  <c r="Q107" i="17"/>
  <c r="Q109" i="17"/>
  <c r="Q111" i="17"/>
  <c r="Q113" i="17"/>
  <c r="Q115" i="17"/>
  <c r="K117" i="17"/>
  <c r="Q118" i="17"/>
  <c r="K119" i="17"/>
  <c r="Q120" i="17"/>
  <c r="Q123" i="17"/>
  <c r="Q124" i="17"/>
  <c r="Q126" i="17"/>
  <c r="Q128" i="17"/>
  <c r="Q130" i="17"/>
  <c r="K131" i="17"/>
  <c r="Q132" i="17"/>
  <c r="Q133" i="17"/>
  <c r="Q134" i="17"/>
  <c r="Q136" i="17"/>
  <c r="Q138" i="17"/>
  <c r="Q140" i="17"/>
  <c r="Q143" i="17"/>
  <c r="Q144" i="17"/>
  <c r="K147" i="17"/>
  <c r="Q148" i="17"/>
  <c r="K149" i="17"/>
  <c r="Q150" i="17"/>
  <c r="K151" i="17"/>
  <c r="Q152" i="17"/>
  <c r="K153" i="17"/>
  <c r="Q154" i="17"/>
  <c r="K155" i="17"/>
  <c r="Q156" i="17"/>
  <c r="K157" i="17"/>
  <c r="Q158" i="17"/>
  <c r="K159" i="17"/>
  <c r="Q160" i="17"/>
  <c r="K161" i="17"/>
  <c r="Q162" i="17"/>
  <c r="K163" i="17"/>
  <c r="Q164" i="17"/>
  <c r="K165" i="17"/>
  <c r="Q166" i="17"/>
  <c r="K167" i="17"/>
  <c r="Q169" i="17"/>
  <c r="Q170" i="17"/>
  <c r="K171" i="17"/>
  <c r="Q173" i="17"/>
  <c r="Q174" i="17"/>
  <c r="K175" i="17"/>
  <c r="Q177" i="17"/>
  <c r="Q178" i="17"/>
  <c r="K179" i="17"/>
  <c r="Q181" i="17"/>
  <c r="Q182" i="17"/>
  <c r="K183" i="17"/>
  <c r="Q185" i="17"/>
  <c r="Q186" i="17"/>
  <c r="K187" i="17"/>
  <c r="F188" i="15"/>
  <c r="Q10" i="17"/>
  <c r="K11" i="17"/>
  <c r="K15" i="17"/>
  <c r="K19" i="17"/>
  <c r="K23" i="17"/>
  <c r="K27" i="17"/>
  <c r="K31" i="17"/>
  <c r="Q33" i="17"/>
  <c r="K34" i="17"/>
  <c r="K41" i="17"/>
  <c r="K46" i="17"/>
  <c r="K51" i="17"/>
  <c r="K55" i="17"/>
  <c r="K59" i="17"/>
  <c r="K63" i="17"/>
  <c r="K67" i="17"/>
  <c r="K71" i="17"/>
  <c r="K76" i="17"/>
  <c r="K80" i="17"/>
  <c r="K84" i="17"/>
  <c r="K89" i="17"/>
  <c r="K93" i="17"/>
  <c r="K97" i="17"/>
  <c r="K101" i="17"/>
  <c r="K106" i="17"/>
  <c r="K110" i="17"/>
  <c r="K114" i="17"/>
  <c r="K120" i="17"/>
  <c r="K127" i="17"/>
  <c r="K132" i="17"/>
  <c r="K137" i="17"/>
  <c r="K141" i="17"/>
  <c r="K148" i="17"/>
  <c r="K152" i="17"/>
  <c r="K156" i="17"/>
  <c r="K160" i="17"/>
  <c r="K164" i="17"/>
  <c r="K168" i="17"/>
  <c r="K172" i="17"/>
  <c r="K176" i="17"/>
  <c r="K180" i="17"/>
  <c r="K184" i="17"/>
  <c r="K185" i="17"/>
  <c r="K13" i="17"/>
  <c r="K17" i="17"/>
  <c r="K21" i="17"/>
  <c r="K25" i="17"/>
  <c r="K29" i="17"/>
  <c r="K36" i="17"/>
  <c r="K39" i="17"/>
  <c r="K44" i="17"/>
  <c r="K49" i="17"/>
  <c r="K53" i="17"/>
  <c r="K57" i="17"/>
  <c r="K61" i="17"/>
  <c r="K65" i="17"/>
  <c r="K69" i="17"/>
  <c r="K74" i="17"/>
  <c r="K78" i="17"/>
  <c r="K82" i="17"/>
  <c r="K87" i="17"/>
  <c r="K91" i="17"/>
  <c r="K95" i="17"/>
  <c r="K99" i="17"/>
  <c r="K103" i="17"/>
  <c r="K108" i="17"/>
  <c r="K112" i="17"/>
  <c r="K118" i="17"/>
  <c r="K125" i="17"/>
  <c r="K130" i="17"/>
  <c r="K135" i="17"/>
  <c r="K139" i="17"/>
  <c r="K145" i="17"/>
  <c r="K150" i="17"/>
  <c r="K154" i="17"/>
  <c r="K158" i="17"/>
  <c r="K162" i="17"/>
  <c r="K166" i="17"/>
  <c r="I186" i="16"/>
  <c r="H18" i="11"/>
  <c r="I14" i="11" s="1"/>
  <c r="B18" i="11"/>
  <c r="C15" i="11" s="1"/>
  <c r="I13" i="19"/>
  <c r="F9" i="15"/>
  <c r="K17" i="9"/>
  <c r="I13" i="14"/>
  <c r="I14" i="14"/>
  <c r="I16" i="14"/>
  <c r="E13" i="14"/>
  <c r="E17" i="14" s="1"/>
  <c r="Z23" i="7"/>
  <c r="AB23" i="7" s="1"/>
  <c r="J23" i="7"/>
  <c r="AB17" i="7"/>
  <c r="AB18" i="7"/>
  <c r="D26" i="7"/>
  <c r="T26" i="7"/>
  <c r="V26" i="7" s="1"/>
  <c r="AB15" i="7"/>
  <c r="Q26" i="7"/>
  <c r="S26" i="7" s="1"/>
  <c r="M26" i="7"/>
  <c r="AB19" i="7"/>
  <c r="AB22" i="7"/>
  <c r="W13" i="7"/>
  <c r="Y13" i="7" s="1"/>
  <c r="J16" i="7"/>
  <c r="Z20" i="7"/>
  <c r="AB20" i="7" s="1"/>
  <c r="S21" i="7"/>
  <c r="J24" i="7"/>
  <c r="E26" i="7"/>
  <c r="H26" i="7" s="1"/>
  <c r="M13" i="7"/>
  <c r="J17" i="7"/>
  <c r="G20" i="7"/>
  <c r="J21" i="7"/>
  <c r="AA22" i="7"/>
  <c r="P23" i="7"/>
  <c r="T23" i="7"/>
  <c r="V23" i="7" s="1"/>
  <c r="J25" i="7"/>
  <c r="Q13" i="7"/>
  <c r="S13" i="7" s="1"/>
  <c r="J14" i="7"/>
  <c r="J18" i="7"/>
  <c r="J20" i="6"/>
  <c r="J24" i="4"/>
  <c r="J19" i="4"/>
  <c r="C11" i="3"/>
  <c r="W18" i="1"/>
  <c r="W15" i="1"/>
  <c r="W19" i="1"/>
  <c r="W16" i="1"/>
  <c r="W13" i="1"/>
  <c r="W9" i="1"/>
  <c r="W20" i="1"/>
  <c r="W17" i="1"/>
  <c r="W14" i="1"/>
  <c r="W10" i="1"/>
  <c r="W11" i="1"/>
  <c r="W12" i="1"/>
  <c r="W8" i="1"/>
  <c r="S19" i="1"/>
  <c r="S15" i="1"/>
  <c r="S13" i="1"/>
  <c r="S20" i="1"/>
  <c r="S9" i="1"/>
  <c r="S14" i="1"/>
  <c r="S11" i="1"/>
  <c r="S10" i="1"/>
  <c r="S8" i="1"/>
  <c r="S16" i="1"/>
  <c r="S12" i="1"/>
  <c r="S18" i="1"/>
  <c r="S17" i="1"/>
  <c r="Q9" i="1"/>
  <c r="Q17" i="1"/>
  <c r="Q13" i="1"/>
  <c r="Q20" i="1"/>
  <c r="Q15" i="1"/>
  <c r="Q18" i="1"/>
  <c r="Q16" i="1"/>
  <c r="Q11" i="1"/>
  <c r="Q10" i="1"/>
  <c r="Q19" i="1"/>
  <c r="Q12" i="1"/>
  <c r="Q14" i="1"/>
  <c r="Q8" i="1"/>
  <c r="U18" i="1"/>
  <c r="I25" i="4"/>
  <c r="K24" i="4"/>
  <c r="O11" i="1"/>
  <c r="O14" i="1"/>
  <c r="O13" i="1"/>
  <c r="O18" i="1"/>
  <c r="O15" i="1"/>
  <c r="O12" i="1"/>
  <c r="O17" i="1"/>
  <c r="O16" i="1"/>
  <c r="O20" i="1"/>
  <c r="O19" i="1"/>
  <c r="O8" i="1"/>
  <c r="O10" i="1"/>
  <c r="O9" i="1"/>
  <c r="C13" i="1"/>
  <c r="C21" i="1"/>
  <c r="C9" i="1"/>
  <c r="C16" i="1"/>
  <c r="C15" i="1"/>
  <c r="C14" i="1"/>
  <c r="C12" i="1"/>
  <c r="C19" i="1"/>
  <c r="C10" i="1"/>
  <c r="C17" i="1"/>
  <c r="C20" i="1"/>
  <c r="C11" i="1"/>
  <c r="M20" i="1"/>
  <c r="M8" i="1"/>
  <c r="M11" i="1"/>
  <c r="M17" i="1"/>
  <c r="M15" i="1"/>
  <c r="M16" i="1"/>
  <c r="M18" i="1"/>
  <c r="M12" i="1"/>
  <c r="M9" i="1"/>
  <c r="M13" i="1"/>
  <c r="M19" i="1"/>
  <c r="M10" i="1"/>
  <c r="M14" i="1"/>
  <c r="I21" i="6"/>
  <c r="U17" i="1"/>
  <c r="U13" i="1"/>
  <c r="U11" i="1"/>
  <c r="U16" i="1"/>
  <c r="U15" i="1"/>
  <c r="U8" i="1"/>
  <c r="U10" i="1"/>
  <c r="U12" i="1"/>
  <c r="U20" i="1"/>
  <c r="U19" i="1"/>
  <c r="U14" i="1"/>
  <c r="U9" i="1"/>
  <c r="E20" i="1"/>
  <c r="E17" i="1"/>
  <c r="E10" i="1"/>
  <c r="I13" i="1"/>
  <c r="I10" i="1"/>
  <c r="I16" i="1"/>
  <c r="E15" i="1"/>
  <c r="E18" i="1"/>
  <c r="K12" i="1"/>
  <c r="K14" i="1"/>
  <c r="C8" i="1"/>
  <c r="K20" i="1"/>
  <c r="K13" i="1"/>
  <c r="Z13" i="7" l="1"/>
  <c r="AB13" i="7" s="1"/>
  <c r="K188" i="17"/>
  <c r="G13" i="12"/>
  <c r="G17" i="12"/>
  <c r="G16" i="12"/>
  <c r="G14" i="12"/>
  <c r="G11" i="12"/>
  <c r="H18" i="12"/>
  <c r="C17" i="12"/>
  <c r="C13" i="12"/>
  <c r="C11" i="12"/>
  <c r="C16" i="12"/>
  <c r="C14" i="12"/>
  <c r="C12" i="12"/>
  <c r="C13" i="19"/>
  <c r="G15" i="12"/>
  <c r="I16" i="11"/>
  <c r="E18" i="11"/>
  <c r="G13" i="19"/>
  <c r="C17" i="8"/>
  <c r="I17" i="11"/>
  <c r="I11" i="11"/>
  <c r="C13" i="11"/>
  <c r="C17" i="11"/>
  <c r="C12" i="11"/>
  <c r="C14" i="11"/>
  <c r="C16" i="11"/>
  <c r="C11" i="11"/>
  <c r="C18" i="11" s="1"/>
  <c r="Q188" i="17"/>
  <c r="I12" i="12"/>
  <c r="I13" i="11"/>
  <c r="G14" i="11"/>
  <c r="G16" i="11"/>
  <c r="G11" i="11"/>
  <c r="G13" i="11"/>
  <c r="G17" i="11"/>
  <c r="I15" i="11"/>
  <c r="G15" i="11"/>
  <c r="I12" i="11"/>
  <c r="I17" i="14"/>
  <c r="Z26" i="7"/>
  <c r="AB26" i="7" s="1"/>
  <c r="J26" i="7"/>
  <c r="G26" i="7"/>
  <c r="W26" i="7"/>
  <c r="Y26" i="7" s="1"/>
  <c r="C12" i="3"/>
  <c r="D10" i="3" s="1"/>
  <c r="W21" i="1"/>
  <c r="U21" i="1"/>
  <c r="S21" i="1"/>
  <c r="M21" i="1"/>
  <c r="O21" i="1"/>
  <c r="Q21" i="1"/>
  <c r="G18" i="11" l="1"/>
  <c r="I18" i="11"/>
  <c r="I16" i="12"/>
  <c r="I15" i="12"/>
  <c r="I13" i="12"/>
  <c r="I17" i="12"/>
  <c r="I14" i="12"/>
  <c r="I11" i="12"/>
  <c r="I18" i="12" s="1"/>
  <c r="C18" i="12"/>
  <c r="G18" i="12"/>
  <c r="D11" i="3"/>
  <c r="D12" i="3" s="1"/>
</calcChain>
</file>

<file path=xl/sharedStrings.xml><?xml version="1.0" encoding="utf-8"?>
<sst xmlns="http://schemas.openxmlformats.org/spreadsheetml/2006/main" count="951" uniqueCount="315">
  <si>
    <t>Volver al índice</t>
  </si>
  <si>
    <t>TABLA 1</t>
  </si>
  <si>
    <t>(Nº Absolutos y porcentajes verticales)</t>
  </si>
  <si>
    <t>%</t>
  </si>
  <si>
    <t>FISICA</t>
  </si>
  <si>
    <t>OSTEOARTICULAR</t>
  </si>
  <si>
    <t>ENFERMEDADES CRONICAS</t>
  </si>
  <si>
    <t>NEUROMUSCULAR</t>
  </si>
  <si>
    <t>EXPRESIVA</t>
  </si>
  <si>
    <t>MIXTA</t>
  </si>
  <si>
    <t>OTRAS</t>
  </si>
  <si>
    <t>PSIQUICA</t>
  </si>
  <si>
    <t>INTELECTUAL</t>
  </si>
  <si>
    <t>ENFERMEDAD MENTAL</t>
  </si>
  <si>
    <t>SENSORIAL</t>
  </si>
  <si>
    <t>AUDITIVA</t>
  </si>
  <si>
    <t>VISUAL</t>
  </si>
  <si>
    <t>TOTAL</t>
  </si>
  <si>
    <t xml:space="preserve">  </t>
  </si>
  <si>
    <t>INDICADORES DE EVOLUCIÓN DEL NÚMERO DE PERSONAS CON DISCAPACIDAD</t>
  </si>
  <si>
    <t>CARACTERÍSTICAS SOCIODEMOGRÁFICAS</t>
  </si>
  <si>
    <t>TABLA  2</t>
  </si>
  <si>
    <t xml:space="preserve">PERSONAS CON DISCAPACIDAD SEGÚN  GÉNERO </t>
  </si>
  <si>
    <t>TABLA 3</t>
  </si>
  <si>
    <t xml:space="preserve">PERSONAS CON DISCAPACIDAD POR GRUPOS DE EDAD Y GÉNERO </t>
  </si>
  <si>
    <t>TABLA 4</t>
  </si>
  <si>
    <t>PERSONAS CON DISCAPACIDAD POR GRUPOS DE EDAD Y GÉNERO MENORES DE 65 AÑOS</t>
  </si>
  <si>
    <t>TABLA 5</t>
  </si>
  <si>
    <t>PERSONAS CON DISCAPACIDAD EN EDAD LABORAL SEGÚN TIPOLOGÍA, GRUPOS DE EDAD Y GÉNERO (DE 16 A 64 AÑOS)</t>
  </si>
  <si>
    <t>AREAS DE SERVICIOS SOCIALES</t>
  </si>
  <si>
    <t>TABLA 6</t>
  </si>
  <si>
    <t xml:space="preserve">PERSONAS CON DISCAPACIDAD Y POBLACIÓN POR AREAS DE SERVICIOS SOCIALES  </t>
  </si>
  <si>
    <t>PERSONAS CON DISCAPACIDAD SEGÚN GRADO Y TIPOLOGÍA</t>
  </si>
  <si>
    <t>TABLA 7</t>
  </si>
  <si>
    <t>TABLA 8</t>
  </si>
  <si>
    <t>TABLA 9</t>
  </si>
  <si>
    <t>TABLA 10</t>
  </si>
  <si>
    <t>TABLA 11</t>
  </si>
  <si>
    <t>TABLA 12</t>
  </si>
  <si>
    <t>TABLA 13</t>
  </si>
  <si>
    <t>PERSONAS CON DISCAPACIDAD POR MUNICIPIOS</t>
  </si>
  <si>
    <t>TABLA 14</t>
  </si>
  <si>
    <t>TABLA 15</t>
  </si>
  <si>
    <t>TABLA 16</t>
  </si>
  <si>
    <t>NÚMEROS ABSOLUTOS</t>
  </si>
  <si>
    <t>Hombres</t>
  </si>
  <si>
    <t>Mujeres</t>
  </si>
  <si>
    <t>(Nº Absolutos y proporción por 1.000 habitantes)</t>
  </si>
  <si>
    <t>Prop x 1.000 Hab</t>
  </si>
  <si>
    <t>De 0 a 5 años</t>
  </si>
  <si>
    <t>De 6 A 17 años</t>
  </si>
  <si>
    <t>De 18 a 44 años</t>
  </si>
  <si>
    <t>De 45 a 64 años</t>
  </si>
  <si>
    <t>De 65 y más años</t>
  </si>
  <si>
    <t>(Nº Absolutos y proporción por 1.000 habitantes menores de 65 años)</t>
  </si>
  <si>
    <t>HOMBRES</t>
  </si>
  <si>
    <t>MUJERES</t>
  </si>
  <si>
    <t>H</t>
  </si>
  <si>
    <t>M</t>
  </si>
  <si>
    <t>Subtotal</t>
  </si>
  <si>
    <t>DISCAPACIDAD FÍSICA</t>
  </si>
  <si>
    <t>DISCAPACIDAD PSÍQUICA</t>
  </si>
  <si>
    <t>DISCAPACIDAD SENSORIAL</t>
  </si>
  <si>
    <t>(Nº Absolutos y Proporción por mil habitantes area)</t>
  </si>
  <si>
    <t>AREAS</t>
  </si>
  <si>
    <t>POBLACIÓN CON DISCAPACIDAD</t>
  </si>
  <si>
    <t>% PcD AREA</t>
  </si>
  <si>
    <t>NORTE</t>
  </si>
  <si>
    <t>OESTE</t>
  </si>
  <si>
    <t>SUR</t>
  </si>
  <si>
    <t>ESTE</t>
  </si>
  <si>
    <t>MADRID</t>
  </si>
  <si>
    <t>De 33 a 64</t>
  </si>
  <si>
    <t>De 65 a 74</t>
  </si>
  <si>
    <t>Más de 75</t>
  </si>
  <si>
    <t>Más de 74</t>
  </si>
  <si>
    <t>De 6 a 17 años</t>
  </si>
  <si>
    <t>FÍSICA</t>
  </si>
  <si>
    <t>PSÍQUICA</t>
  </si>
  <si>
    <t>PERSONAS CON DISCAPACIDAD MENORES 65 AÑOS SEGÚN GRADO DE DISCAPACIDAD, TIPOLOGÍA Y GÉNERO</t>
  </si>
  <si>
    <t xml:space="preserve">PERSONAS CON DISCAPACIDAD SEGÚN GRADO DE DISCAPACIDAD Y TIPOLOGÍA </t>
  </si>
  <si>
    <t>PERSONAS CON DISCAPACIDAD SEGÚN GRADO DE DISCAPACIDAD Y GRUPOS DE EDAD</t>
  </si>
  <si>
    <t>PERSONAS CON DISCAPACIDAD MENORES DE 65 AÑOS SEGÚN GRADO DE DISCAPACIDAD Y GRUPOS DE EDAD</t>
  </si>
  <si>
    <t>PERSONAS CON DISCAPACIDAD MENORES 65 AÑOS SEGÚN GRADO DE DISCAPACIDAD Y GRUPOS DE EDAD</t>
  </si>
  <si>
    <t xml:space="preserve">PERSONAS CON DISCAPACIDAD MENORES DE 65 SEGÚN GRADO DE DISCAPACIDAD Y  TIPOLOGÍA </t>
  </si>
  <si>
    <t xml:space="preserve">PERSONAS CON DISCAPACIDAD MAYORES Y MENORES. </t>
  </si>
  <si>
    <t>0 a 64 años</t>
  </si>
  <si>
    <t>De 65 y más</t>
  </si>
  <si>
    <t>TOTAL PcD</t>
  </si>
  <si>
    <t>ACEBEDA (LA)</t>
  </si>
  <si>
    <t>AJALVIR</t>
  </si>
  <si>
    <t>ALAMEDA DEL VALLE</t>
  </si>
  <si>
    <t>ALAMO (EL)</t>
  </si>
  <si>
    <t>ALCALA DE HENARES</t>
  </si>
  <si>
    <t>ALCOBENDAS</t>
  </si>
  <si>
    <t>ALCORCON</t>
  </si>
  <si>
    <t>ALDEA DEL FRESNO</t>
  </si>
  <si>
    <t>ALGETE</t>
  </si>
  <si>
    <t>ALPEDRETE</t>
  </si>
  <si>
    <t>AMBITE</t>
  </si>
  <si>
    <t>ANCHUELO</t>
  </si>
  <si>
    <t>ARANJUEZ</t>
  </si>
  <si>
    <t>ARGANDA DEL REY</t>
  </si>
  <si>
    <t>ARROYOMOLINOS</t>
  </si>
  <si>
    <t>ATAZAR (EL)</t>
  </si>
  <si>
    <t>BATRES</t>
  </si>
  <si>
    <t>BECERRIL DE LA SIERRA</t>
  </si>
  <si>
    <t>BELMONTE DE TAJO</t>
  </si>
  <si>
    <t>BERRUECO (EL)</t>
  </si>
  <si>
    <t>BERZOSA DEL LOZOYA</t>
  </si>
  <si>
    <t>BOADILLA DEL MONTE</t>
  </si>
  <si>
    <t>BOALO (EL)</t>
  </si>
  <si>
    <t>BRAOJOS</t>
  </si>
  <si>
    <t>BREA DE TAJO</t>
  </si>
  <si>
    <t>BRUNETE</t>
  </si>
  <si>
    <t>BUITRAGO DEL LOZOYA</t>
  </si>
  <si>
    <t>BUSTARVIEJO</t>
  </si>
  <si>
    <t>CABANILLAS DE LA SIERRA</t>
  </si>
  <si>
    <t>CABRERA (LA)</t>
  </si>
  <si>
    <t>CADALSO DE LOS VIDRIOS</t>
  </si>
  <si>
    <t>CAMARMA DE ESTERUELAS</t>
  </si>
  <si>
    <t>CAMPO REAL</t>
  </si>
  <si>
    <t>CANENCIA</t>
  </si>
  <si>
    <t>CARABAÑA</t>
  </si>
  <si>
    <t>CASARRUBUELOS</t>
  </si>
  <si>
    <t>CENICIENTOS</t>
  </si>
  <si>
    <t>CERCEDILLA</t>
  </si>
  <si>
    <t>CERVERA DE BUITRAGO</t>
  </si>
  <si>
    <t>CHAPINERIA</t>
  </si>
  <si>
    <t>CHINCHON</t>
  </si>
  <si>
    <t>CIEMPOZUELOS</t>
  </si>
  <si>
    <t>COBEÑA</t>
  </si>
  <si>
    <t>COLLADO MEDIANO</t>
  </si>
  <si>
    <t>COLLADO VILLALBA</t>
  </si>
  <si>
    <t>COLMENAR DE OREJA</t>
  </si>
  <si>
    <t>COLMENAR DEL ARROYO</t>
  </si>
  <si>
    <t>COLMENAR VIEJO</t>
  </si>
  <si>
    <t>COLMENAREJO</t>
  </si>
  <si>
    <t>CORPA</t>
  </si>
  <si>
    <t>COSLADA</t>
  </si>
  <si>
    <t>CUBAS DE LA SAGRA</t>
  </si>
  <si>
    <t>DAGANZO DE ARRIBA</t>
  </si>
  <si>
    <t>ESCORIAL (EL)</t>
  </si>
  <si>
    <t>ESTREMERA</t>
  </si>
  <si>
    <t>FRESNEDILLAS DE LA OLIVA</t>
  </si>
  <si>
    <t>FRESNO DE TOROTE</t>
  </si>
  <si>
    <t>FUENLABRADA</t>
  </si>
  <si>
    <t>FUENTE EL SAZ DE JARAMA</t>
  </si>
  <si>
    <t>FUENTIDUEÑA DE TAJO</t>
  </si>
  <si>
    <t>GALAPAGAR</t>
  </si>
  <si>
    <t>GARGANTA DE LOS MONTES</t>
  </si>
  <si>
    <t>GARGANTILLA DEL LOZOYA Y PINILLA DE BUITRAGO</t>
  </si>
  <si>
    <t>GASCONES</t>
  </si>
  <si>
    <t>GETAFE</t>
  </si>
  <si>
    <t>GRIÑON</t>
  </si>
  <si>
    <t>GUADALIX DE LA SIERRA</t>
  </si>
  <si>
    <t>GUADARRAMA</t>
  </si>
  <si>
    <t>HORCAJO DE LA SIERRA</t>
  </si>
  <si>
    <t>HORCAJUELO DE LA SIERRA</t>
  </si>
  <si>
    <t>HOYO DE MANZANARES</t>
  </si>
  <si>
    <t>HUMANES DE MADRID</t>
  </si>
  <si>
    <t>LEGANES</t>
  </si>
  <si>
    <t>LOECHES</t>
  </si>
  <si>
    <t>LOZOYA</t>
  </si>
  <si>
    <t>LOZOYUELA-NAVAS-SIETEIGLESIAS</t>
  </si>
  <si>
    <t>MADARCOS</t>
  </si>
  <si>
    <t>MAJADAHONDA</t>
  </si>
  <si>
    <t>MANZANARES EL REAL</t>
  </si>
  <si>
    <t>MECO</t>
  </si>
  <si>
    <t>MEJORADA DEL CAMPO</t>
  </si>
  <si>
    <t>MIRAFLORES DE LA SIERRA</t>
  </si>
  <si>
    <t>MOLAR (EL)</t>
  </si>
  <si>
    <t>MOLINOS (LOS)</t>
  </si>
  <si>
    <t>MONTEJO DE LA SIERRA</t>
  </si>
  <si>
    <t>MORALEJA DE ENMEDIO</t>
  </si>
  <si>
    <t>MORALZARZAL</t>
  </si>
  <si>
    <t>MORATA DE TAJUÑA</t>
  </si>
  <si>
    <t>MOSTOLES</t>
  </si>
  <si>
    <t>NAVACERRADA</t>
  </si>
  <si>
    <t>NAVALAFUENTE</t>
  </si>
  <si>
    <t>NAVALAGAMELLA</t>
  </si>
  <si>
    <t>NAVALCARNERO</t>
  </si>
  <si>
    <t>NAVAS DEL REY</t>
  </si>
  <si>
    <t>NUEVO BAZTAN</t>
  </si>
  <si>
    <t>OLMEDA DE LAS FUENTES</t>
  </si>
  <si>
    <t>ORUSCO DE TAJUÑA</t>
  </si>
  <si>
    <t>PARACUELLOS DE JARAMA</t>
  </si>
  <si>
    <t>PARLA</t>
  </si>
  <si>
    <t>PATONES</t>
  </si>
  <si>
    <t>PEDREZUELA</t>
  </si>
  <si>
    <t>PELAYOS DE LA PRESA</t>
  </si>
  <si>
    <t>PERALES DE TAJU/A</t>
  </si>
  <si>
    <t>PEZUELA DE LAS TORRES</t>
  </si>
  <si>
    <t>PIÑUECAR-GANDULLAS</t>
  </si>
  <si>
    <t>PINILLA DEL VALLE</t>
  </si>
  <si>
    <t>PINTO</t>
  </si>
  <si>
    <t>POZUELO DE ALARCON</t>
  </si>
  <si>
    <t>POZUELO DEL REY</t>
  </si>
  <si>
    <t>PRADENA DEL RINCON</t>
  </si>
  <si>
    <t>PUEBLA DE LA SIERRA</t>
  </si>
  <si>
    <t>PUENTES VIEJAS</t>
  </si>
  <si>
    <t>QUIJORNA</t>
  </si>
  <si>
    <t>RASCAFRIA</t>
  </si>
  <si>
    <t>REDUEÑA</t>
  </si>
  <si>
    <t>RIBATEJADA</t>
  </si>
  <si>
    <t>RIVAS-VACIAMADRID</t>
  </si>
  <si>
    <t>ROBLEDO DE CHAVELA</t>
  </si>
  <si>
    <t>ROBLEDILLO DE LA JARA</t>
  </si>
  <si>
    <t>ROBREGORDO</t>
  </si>
  <si>
    <t>ROZAS DE MADRID (LAS)</t>
  </si>
  <si>
    <t>ROZAS DE PUERTO REAL</t>
  </si>
  <si>
    <t>SAN AGUSTIN DEL GUADALIX</t>
  </si>
  <si>
    <t>SAN FERNANDO DE HENARES</t>
  </si>
  <si>
    <t>SAN LORENZO DE EL ESCORIAL</t>
  </si>
  <si>
    <t>SAN MARTIN DE LA VEGA</t>
  </si>
  <si>
    <t>SAN MARTIN DE VALDEIGLESIAS</t>
  </si>
  <si>
    <t>SAN SEBASTIAN DE LOS REYES</t>
  </si>
  <si>
    <t>SANTA MARIA DE LA ALAMEDA</t>
  </si>
  <si>
    <t>SANTORCAZ</t>
  </si>
  <si>
    <t>SANTOS DE LA HUMOSA (LOS)</t>
  </si>
  <si>
    <t>SERNA DEL MONTE (LA)</t>
  </si>
  <si>
    <t>SERRANILLOS DEL VALLE</t>
  </si>
  <si>
    <t>SEVILLA LA NUEVA</t>
  </si>
  <si>
    <t>SOMOSIERRA</t>
  </si>
  <si>
    <t>SOTO DEL REAL</t>
  </si>
  <si>
    <t>TALAMANCA DE JARAMA</t>
  </si>
  <si>
    <t>TIELMES</t>
  </si>
  <si>
    <t>TITULCIA</t>
  </si>
  <si>
    <t>TORREJON DE ARDOZ</t>
  </si>
  <si>
    <t>TORREJON DE LA CALZADA</t>
  </si>
  <si>
    <t>TORREJON DE VELASCO</t>
  </si>
  <si>
    <t>TORRELAGUNA</t>
  </si>
  <si>
    <t>TORRELODONES</t>
  </si>
  <si>
    <t>TORREMOCHA DE JARAMA</t>
  </si>
  <si>
    <t>TORRES DE LA ALAMEDA</t>
  </si>
  <si>
    <t>TRES CANTOS</t>
  </si>
  <si>
    <t>VALDARACETE</t>
  </si>
  <si>
    <t>VALDEAVERO</t>
  </si>
  <si>
    <t>VALDELAGUNA</t>
  </si>
  <si>
    <t>VALDEMANCO</t>
  </si>
  <si>
    <t>VALDEMAQUEDA</t>
  </si>
  <si>
    <t>VALDEMORILLO</t>
  </si>
  <si>
    <t>VALDEMORO</t>
  </si>
  <si>
    <t>VALDEOLMOS-ALALPARDO</t>
  </si>
  <si>
    <t>VALDEPIELAGOS</t>
  </si>
  <si>
    <t>VALDETORRES DE JARAMA</t>
  </si>
  <si>
    <t>VALDILECHA</t>
  </si>
  <si>
    <t>VALVERDE DE ALCALA</t>
  </si>
  <si>
    <t>VELILLA DE SAN ANTONIO</t>
  </si>
  <si>
    <t>VELLON (EL)</t>
  </si>
  <si>
    <t>VENTURADA</t>
  </si>
  <si>
    <t>VILLA DEL PRADO</t>
  </si>
  <si>
    <t>VILLACONEJOS</t>
  </si>
  <si>
    <t>VILLALBILLA</t>
  </si>
  <si>
    <t>VILLAMANRIQUE DE TAJO</t>
  </si>
  <si>
    <t>VILLAMANTA</t>
  </si>
  <si>
    <t>VILLAMANTILLA</t>
  </si>
  <si>
    <t>VILLANUEVA DE LA CAÑADA</t>
  </si>
  <si>
    <t>VILLANUEVA DE PERALES</t>
  </si>
  <si>
    <t>VILLANUEVA DEL PARDILLO</t>
  </si>
  <si>
    <t>VILLAR DEL OLMO</t>
  </si>
  <si>
    <t>VILLAREJO DE SALVANES</t>
  </si>
  <si>
    <t>VILLAVICIOSA DE ODON</t>
  </si>
  <si>
    <t>VILLAVIEJA DEL LOZOYA</t>
  </si>
  <si>
    <t>ZARZALEJO</t>
  </si>
  <si>
    <t>INTELECT</t>
  </si>
  <si>
    <t>E.MENTAL</t>
  </si>
  <si>
    <t>SENSOR.</t>
  </si>
  <si>
    <t>TABLA 17</t>
  </si>
  <si>
    <t>DISCAPACIDAD PSIQUICA</t>
  </si>
  <si>
    <t>De 16 a 44 años</t>
  </si>
  <si>
    <t>Proporc</t>
  </si>
  <si>
    <t>Nº</t>
  </si>
  <si>
    <t>Prop por 1.000 habitantes</t>
  </si>
  <si>
    <t xml:space="preserve">MUNICIPIOSDE LA COMUNIDAD DE MADRID </t>
  </si>
  <si>
    <t>Dirección General de Servicios Sociales de la Consejería de Asuntos Sociales de la Comunidad de Madrid</t>
  </si>
  <si>
    <t>OCULTAR</t>
  </si>
  <si>
    <t>Elaboración propia. Dirección General de Servicios Sociales de la Consejería de Asuntos Sociales de la Comunidad de Madrid</t>
  </si>
  <si>
    <t>PERSONAS CON DISCAPACIDAD SEGÚN GRADO DE DISCAPACIDAD Y TIPOLOGÍA</t>
  </si>
  <si>
    <t>De 65 y mas años</t>
  </si>
  <si>
    <t>LA HIRUELA</t>
  </si>
  <si>
    <t>NAVARREDONDA-S.MAMÉS</t>
  </si>
  <si>
    <t>NAVARREDONDA-S.M</t>
  </si>
  <si>
    <t>PERSONAS CON DISCAPACIDAD MENORES 65 AÑOS SEGÚN GRADO DE DISCAPACIDAD Y GÉNERO</t>
  </si>
  <si>
    <t>PERSONAS CON DISCAPACIDAD MENORES DE 65 AÑOS SEGÚN GRADO DE DISCAPACIDAD Y GÉNERO</t>
  </si>
  <si>
    <t>EVOLUCION DEL NUMERO DE PERSONAS CON DISCAPACIDAD 2007-2012 SEGÚN TIPOLOGÍA</t>
  </si>
  <si>
    <t>PERSONAS CON DISCAPACIDAD 2012 SEGÚN  GÉNERO (Nº Absolutos y porcentajes verticales)</t>
  </si>
  <si>
    <t>TABLA 2</t>
  </si>
  <si>
    <t>PERSONAS CON DISCAPACIDAD EN EDAD LABORAL SEGÚN TIPOLOGÍA, GRUPOS DE EDAD Y GÉNERO</t>
  </si>
  <si>
    <t>(PROPORCION DE PCD EN EDAD LABORAL SEGÚN GRUPOS DE EDAD POR CADA 1.000 HABITANTES)</t>
  </si>
  <si>
    <t>de la CM. Elaboración propia Dirección General de Servicios Sociales de la Consejeria de Asuntos Sociales</t>
  </si>
  <si>
    <t>PERSONAS CON DISCAPACIDAD MENORES DE 65 AÑOS SEGÚN GRADO DE DISCAPACIDAD Y TIPOLOGÍA</t>
  </si>
  <si>
    <t>MORATA DE TAJU/A</t>
  </si>
  <si>
    <t>Estudio realizado por la Dirección General de Servicios Sociales de la Consejería de Asuntos Sociales de la Comunidad de Madrid</t>
  </si>
  <si>
    <t>Fuente: Base de Datos del Reconocimiento del Grado de  Discapacidad a 31 diciembre del 2013</t>
  </si>
  <si>
    <t>Fuente: Bases de Datos del Reconocimiento del Grado de  Discapacidad 2013 y Padrón de Habitantes 2012 INE</t>
  </si>
  <si>
    <t>Fuente: Bases de Datos del Reconocimiento del Grado de  Discapacidad 2007-2013</t>
  </si>
  <si>
    <t xml:space="preserve">Fuente: Base de Datos del Reconocimiento del Grado de  Discapacidad 2013. Padrón de Habitantes 2012 INE </t>
  </si>
  <si>
    <t>Fuente: Base de Datos del Grado de Reconocimiento de Discapacidad a 31 diciembre del 2013</t>
  </si>
  <si>
    <t>PERSONAS CON DISCAPACIDAD MENORES 65 AÑOS SEGÚN GRADO DE DISCAPACIDAD Y GRUPO DE EDAD</t>
  </si>
  <si>
    <t>Fuente: Base de Datos del Reconocimiento del Grado de  Discapacidad a 31 diciembre del 2012 y Padrón de Habitantes a 1 de enero de 2013</t>
  </si>
  <si>
    <t>POBLACIÓN 2.013</t>
  </si>
  <si>
    <t>POBLACIÓN POR MUNICIPIOS DE LA COMUNIDAD DE MADRID EN 2013</t>
  </si>
  <si>
    <t>PERSONAS CON DISCAPACIDAD EN 2013 POR MUNICIPIOS Y TIPOLOGÍA</t>
  </si>
  <si>
    <t>PERSONAS CON DISCAPACIDAD EN 2013 SEGÚN MUNICIPIOS, TIPOLOGÍA Y GÉNERO</t>
  </si>
  <si>
    <t>Fuente: Bases de Datos del Reconocimiento del Grado de  Discapacidad a 2003-2013</t>
  </si>
  <si>
    <t>EVOLUCIÓN DEL NUMERO DE PERSONAS CON DISCAPACIDAD AÑOS 2003-13</t>
  </si>
  <si>
    <t>DATOS ESTADÍSTICOS DE PERSONAS CON DISCAPACIDAD EN LA COMUNIDAD DE MADRID EN 2013</t>
  </si>
  <si>
    <t>Fuente: Bases de Datos del Reconocimiento del Grado de  Discapacidad 2013 y Padrón de Habitantes 2012 INE,</t>
  </si>
  <si>
    <t>EVOLUCION DEL NUMERO DE PERSONAS CON DISCAPACIDAD 2003-2013 SEGÚN TIPOLOGÍA</t>
  </si>
  <si>
    <t>Fuentes: Base de datos del Reconocimiento del Grado de Discapacidad a 31 diciembre 2013 y Padrón de Habitantes a 1 de enero del 2012 INE.</t>
  </si>
  <si>
    <t>PERSONAS CON DISCAPACIDAD MENORES DE 65 Y MAYORES DE 65 EN 2013 POR MUNICIPIOS Y POBLACIÓN</t>
  </si>
  <si>
    <t xml:space="preserve">PERSONAS CON DISCAPACIDAD EN 2013 SEGÚN MUNICIPIOS, TIPOLOGÍA </t>
  </si>
  <si>
    <t>PERSONAS CON DISCAPACIDAD EN 2013 SEGÚN MUNICIPIOS, TIPOLOGÍA Y GENERO</t>
  </si>
  <si>
    <t xml:space="preserve">GRÁFICOS DE LA EVOLUCION DEL NUMERO DE PERSONAS CON DISCAPACIDAD 2003-2013 SEGÚN TIPOLOGÍA.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</si>
</sst>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9" x14ac:knownFonts="1">
    <font>
      <sz val="10"/>
      <name val="Tahoma"/>
    </font>
    <font>
      <sz val="9"/>
      <name val="Comic Sans MS"/>
      <family val="4"/>
    </font>
    <font>
      <u/>
      <sz val="10"/>
      <color indexed="12"/>
      <name val="Arial"/>
      <family val="2"/>
    </font>
    <font>
      <b/>
      <sz val="11"/>
      <name val="Comic Sans MS"/>
      <family val="4"/>
    </font>
    <font>
      <sz val="10"/>
      <name val="Comic Sans MS"/>
      <family val="4"/>
    </font>
    <font>
      <b/>
      <sz val="10"/>
      <name val="Comic Sans MS"/>
      <family val="4"/>
    </font>
    <font>
      <b/>
      <sz val="9"/>
      <name val="Comic Sans MS"/>
      <family val="4"/>
    </font>
    <font>
      <sz val="8"/>
      <name val="Comic Sans MS"/>
      <family val="4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Tahoma"/>
      <family val="2"/>
    </font>
    <font>
      <sz val="12"/>
      <name val="Comic Sans MS"/>
      <family val="4"/>
    </font>
    <font>
      <b/>
      <sz val="12"/>
      <name val="Comic Sans MS"/>
      <family val="4"/>
    </font>
    <font>
      <sz val="12"/>
      <color indexed="8"/>
      <name val="Comic Sans MS"/>
      <family val="4"/>
    </font>
    <font>
      <sz val="10"/>
      <color indexed="8"/>
      <name val="Arial"/>
      <family val="2"/>
    </font>
    <font>
      <sz val="12"/>
      <name val="Arial"/>
      <family val="2"/>
    </font>
    <font>
      <sz val="11"/>
      <name val="Comic Sans MS"/>
      <family val="4"/>
    </font>
    <font>
      <sz val="11"/>
      <name val="Arial"/>
      <family val="2"/>
    </font>
    <font>
      <b/>
      <sz val="10"/>
      <name val="Arial"/>
      <family val="2"/>
    </font>
    <font>
      <b/>
      <sz val="10"/>
      <color indexed="8"/>
      <name val="Comic Sans MS"/>
      <family val="4"/>
    </font>
    <font>
      <sz val="14"/>
      <name val="Arial"/>
      <family val="2"/>
    </font>
    <font>
      <sz val="10"/>
      <color indexed="8"/>
      <name val="Arial"/>
      <family val="2"/>
    </font>
    <font>
      <sz val="7"/>
      <name val="Comic Sans MS"/>
      <family val="4"/>
    </font>
    <font>
      <b/>
      <i/>
      <sz val="7"/>
      <name val="Comic Sans MS"/>
      <family val="4"/>
    </font>
    <font>
      <b/>
      <sz val="7"/>
      <name val="Comic Sans MS"/>
      <family val="4"/>
    </font>
    <font>
      <sz val="9"/>
      <color indexed="8"/>
      <name val="Arial"/>
      <family val="2"/>
    </font>
    <font>
      <b/>
      <sz val="8"/>
      <name val="Comic Sans MS"/>
      <family val="4"/>
    </font>
    <font>
      <sz val="8"/>
      <name val="Arial"/>
      <family val="2"/>
    </font>
    <font>
      <b/>
      <sz val="8"/>
      <name val="Arial"/>
      <family val="2"/>
    </font>
    <font>
      <b/>
      <u/>
      <sz val="10"/>
      <name val="Comic Sans MS"/>
      <family val="4"/>
    </font>
    <font>
      <b/>
      <u/>
      <sz val="9"/>
      <name val="Comic Sans MS"/>
      <family val="4"/>
    </font>
    <font>
      <sz val="14"/>
      <name val="Arial"/>
      <family val="2"/>
    </font>
    <font>
      <sz val="14"/>
      <name val="Tahoma"/>
      <family val="2"/>
    </font>
    <font>
      <sz val="8"/>
      <color indexed="58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0"/>
      <color indexed="8"/>
      <name val="Comic Sans MS"/>
      <family val="4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1"/>
      <color indexed="8"/>
      <name val="Comic Sans MS"/>
      <family val="4"/>
    </font>
    <font>
      <sz val="8"/>
      <color indexed="8"/>
      <name val="Comic Sans MS"/>
      <family val="4"/>
    </font>
    <font>
      <sz val="9"/>
      <color indexed="8"/>
      <name val="Comic Sans MS"/>
      <family val="4"/>
    </font>
    <font>
      <b/>
      <sz val="8"/>
      <color indexed="8"/>
      <name val="Comic Sans MS"/>
      <family val="4"/>
    </font>
    <font>
      <sz val="8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22" fillId="0" borderId="0"/>
    <xf numFmtId="0" fontId="15" fillId="0" borderId="0"/>
    <xf numFmtId="0" fontId="15" fillId="0" borderId="0"/>
    <xf numFmtId="0" fontId="22" fillId="0" borderId="0"/>
    <xf numFmtId="0" fontId="22" fillId="0" borderId="0"/>
    <xf numFmtId="0" fontId="22" fillId="0" borderId="0"/>
  </cellStyleXfs>
  <cellXfs count="419">
    <xf numFmtId="0" fontId="0" fillId="0" borderId="0" xfId="0"/>
    <xf numFmtId="3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3" fontId="5" fillId="2" borderId="3" xfId="0" applyNumberFormat="1" applyFont="1" applyFill="1" applyBorder="1" applyAlignment="1">
      <alignment horizontal="center"/>
    </xf>
    <xf numFmtId="3" fontId="5" fillId="0" borderId="4" xfId="0" applyNumberFormat="1" applyFont="1" applyFill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4" fillId="0" borderId="5" xfId="0" applyNumberFormat="1" applyFont="1" applyBorder="1" applyAlignment="1">
      <alignment horizontal="center"/>
    </xf>
    <xf numFmtId="3" fontId="4" fillId="0" borderId="5" xfId="0" applyNumberFormat="1" applyFont="1" applyFill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3" fontId="5" fillId="3" borderId="8" xfId="0" applyNumberFormat="1" applyFont="1" applyFill="1" applyBorder="1" applyAlignment="1">
      <alignment horizontal="center"/>
    </xf>
    <xf numFmtId="3" fontId="5" fillId="3" borderId="9" xfId="0" applyNumberFormat="1" applyFont="1" applyFill="1" applyBorder="1" applyAlignment="1">
      <alignment horizontal="center"/>
    </xf>
    <xf numFmtId="3" fontId="5" fillId="3" borderId="10" xfId="0" applyNumberFormat="1" applyFont="1" applyFill="1" applyBorder="1" applyAlignment="1">
      <alignment horizontal="center"/>
    </xf>
    <xf numFmtId="3" fontId="4" fillId="0" borderId="0" xfId="0" applyNumberFormat="1" applyFont="1" applyAlignment="1"/>
    <xf numFmtId="3" fontId="1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3" fontId="8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4" fillId="0" borderId="0" xfId="4" applyFont="1" applyFill="1" applyBorder="1" applyAlignment="1">
      <alignment horizontal="center"/>
    </xf>
    <xf numFmtId="0" fontId="15" fillId="0" borderId="0" xfId="4" applyFont="1" applyFill="1" applyBorder="1" applyAlignment="1">
      <alignment horizontal="center"/>
    </xf>
    <xf numFmtId="3" fontId="13" fillId="0" borderId="11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3" fontId="0" fillId="0" borderId="0" xfId="0" applyNumberFormat="1"/>
    <xf numFmtId="3" fontId="13" fillId="0" borderId="0" xfId="0" applyNumberFormat="1" applyFont="1" applyAlignment="1">
      <alignment horizontal="center"/>
    </xf>
    <xf numFmtId="0" fontId="12" fillId="0" borderId="0" xfId="0" applyFont="1" applyAlignment="1"/>
    <xf numFmtId="0" fontId="12" fillId="0" borderId="0" xfId="0" applyFont="1"/>
    <xf numFmtId="3" fontId="12" fillId="0" borderId="0" xfId="0" applyNumberFormat="1" applyFont="1" applyAlignment="1">
      <alignment horizontal="center"/>
    </xf>
    <xf numFmtId="3" fontId="13" fillId="2" borderId="12" xfId="0" applyNumberFormat="1" applyFont="1" applyFill="1" applyBorder="1" applyAlignment="1">
      <alignment horizontal="center"/>
    </xf>
    <xf numFmtId="3" fontId="13" fillId="2" borderId="13" xfId="0" applyNumberFormat="1" applyFont="1" applyFill="1" applyBorder="1" applyAlignment="1">
      <alignment horizontal="center"/>
    </xf>
    <xf numFmtId="0" fontId="12" fillId="0" borderId="0" xfId="0" applyFont="1" applyFill="1" applyBorder="1"/>
    <xf numFmtId="3" fontId="0" fillId="0" borderId="0" xfId="0" applyNumberFormat="1" applyFill="1" applyBorder="1"/>
    <xf numFmtId="3" fontId="13" fillId="0" borderId="14" xfId="0" applyNumberFormat="1" applyFont="1" applyBorder="1" applyAlignment="1">
      <alignment horizontal="center"/>
    </xf>
    <xf numFmtId="3" fontId="14" fillId="0" borderId="15" xfId="4" applyNumberFormat="1" applyFont="1" applyFill="1" applyBorder="1" applyAlignment="1">
      <alignment horizontal="center" wrapText="1"/>
    </xf>
    <xf numFmtId="4" fontId="12" fillId="0" borderId="13" xfId="0" applyNumberFormat="1" applyFont="1" applyBorder="1" applyAlignment="1">
      <alignment horizontal="center"/>
    </xf>
    <xf numFmtId="3" fontId="12" fillId="0" borderId="15" xfId="0" applyNumberFormat="1" applyFont="1" applyFill="1" applyBorder="1" applyAlignment="1">
      <alignment horizontal="center"/>
    </xf>
    <xf numFmtId="4" fontId="12" fillId="0" borderId="16" xfId="0" applyNumberFormat="1" applyFont="1" applyBorder="1" applyAlignment="1">
      <alignment horizontal="center"/>
    </xf>
    <xf numFmtId="0" fontId="14" fillId="0" borderId="0" xfId="4" applyFont="1" applyFill="1" applyBorder="1" applyAlignment="1">
      <alignment wrapText="1"/>
    </xf>
    <xf numFmtId="0" fontId="15" fillId="0" borderId="0" xfId="4" applyNumberFormat="1" applyFont="1" applyFill="1" applyBorder="1" applyAlignment="1">
      <alignment horizontal="right" wrapText="1"/>
    </xf>
    <xf numFmtId="3" fontId="13" fillId="3" borderId="17" xfId="0" applyNumberFormat="1" applyFont="1" applyFill="1" applyBorder="1" applyAlignment="1">
      <alignment horizontal="center"/>
    </xf>
    <xf numFmtId="3" fontId="13" fillId="3" borderId="18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16" fillId="0" borderId="0" xfId="0" applyFont="1" applyFill="1"/>
    <xf numFmtId="3" fontId="18" fillId="0" borderId="0" xfId="0" applyNumberFormat="1" applyFont="1"/>
    <xf numFmtId="3" fontId="17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3" fontId="3" fillId="2" borderId="3" xfId="0" applyNumberFormat="1" applyFont="1" applyFill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17" fillId="0" borderId="0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3" borderId="19" xfId="0" applyNumberFormat="1" applyFont="1" applyFill="1" applyBorder="1" applyAlignment="1">
      <alignment horizontal="center"/>
    </xf>
    <xf numFmtId="3" fontId="3" fillId="3" borderId="20" xfId="0" applyNumberFormat="1" applyFont="1" applyFill="1" applyBorder="1" applyAlignment="1">
      <alignment horizontal="center"/>
    </xf>
    <xf numFmtId="164" fontId="3" fillId="3" borderId="21" xfId="0" applyNumberFormat="1" applyFont="1" applyFill="1" applyBorder="1" applyAlignment="1">
      <alignment horizontal="center"/>
    </xf>
    <xf numFmtId="3" fontId="0" fillId="0" borderId="0" xfId="0" applyNumberFormat="1" applyBorder="1"/>
    <xf numFmtId="3" fontId="0" fillId="0" borderId="0" xfId="0" applyNumberFormat="1" applyAlignment="1">
      <alignment horizontal="right"/>
    </xf>
    <xf numFmtId="3" fontId="15" fillId="4" borderId="0" xfId="0" applyNumberFormat="1" applyFont="1" applyFill="1"/>
    <xf numFmtId="3" fontId="5" fillId="0" borderId="0" xfId="0" applyNumberFormat="1" applyFont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5" fillId="0" borderId="22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5" fillId="0" borderId="0" xfId="0" applyFont="1"/>
    <xf numFmtId="0" fontId="8" fillId="0" borderId="0" xfId="0" applyFont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4" xfId="0" applyFont="1" applyBorder="1"/>
    <xf numFmtId="0" fontId="0" fillId="0" borderId="0" xfId="0" applyFill="1" applyBorder="1"/>
    <xf numFmtId="3" fontId="21" fillId="0" borderId="0" xfId="0" applyNumberFormat="1" applyFont="1" applyBorder="1"/>
    <xf numFmtId="3" fontId="21" fillId="0" borderId="0" xfId="0" applyNumberFormat="1" applyFont="1"/>
    <xf numFmtId="3" fontId="3" fillId="0" borderId="25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3" fontId="3" fillId="0" borderId="22" xfId="0" applyNumberFormat="1" applyFont="1" applyBorder="1" applyAlignment="1">
      <alignment horizontal="center"/>
    </xf>
    <xf numFmtId="3" fontId="3" fillId="3" borderId="26" xfId="0" applyNumberFormat="1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15" fillId="0" borderId="0" xfId="5" applyNumberFormat="1" applyFont="1" applyFill="1" applyBorder="1" applyAlignment="1">
      <alignment wrapText="1"/>
    </xf>
    <xf numFmtId="3" fontId="15" fillId="0" borderId="0" xfId="5" applyNumberFormat="1" applyFont="1" applyFill="1" applyBorder="1" applyAlignment="1">
      <alignment horizontal="right" wrapText="1"/>
    </xf>
    <xf numFmtId="3" fontId="0" fillId="0" borderId="0" xfId="0" applyNumberFormat="1" applyFill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3" fontId="3" fillId="0" borderId="5" xfId="0" applyNumberFormat="1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3" fontId="5" fillId="2" borderId="27" xfId="0" applyNumberFormat="1" applyFont="1" applyFill="1" applyBorder="1" applyAlignment="1">
      <alignment horizontal="center"/>
    </xf>
    <xf numFmtId="3" fontId="4" fillId="0" borderId="0" xfId="0" applyNumberFormat="1" applyFont="1" applyBorder="1"/>
    <xf numFmtId="3" fontId="5" fillId="0" borderId="4" xfId="0" applyNumberFormat="1" applyFont="1" applyBorder="1" applyAlignment="1">
      <alignment horizontal="center"/>
    </xf>
    <xf numFmtId="164" fontId="3" fillId="0" borderId="28" xfId="0" applyNumberFormat="1" applyFont="1" applyFill="1" applyBorder="1" applyAlignment="1">
      <alignment horizontal="center"/>
    </xf>
    <xf numFmtId="4" fontId="4" fillId="0" borderId="0" xfId="0" applyNumberFormat="1" applyFont="1" applyAlignment="1">
      <alignment horizontal="center"/>
    </xf>
    <xf numFmtId="3" fontId="5" fillId="3" borderId="29" xfId="0" applyNumberFormat="1" applyFont="1" applyFill="1" applyBorder="1" applyAlignment="1">
      <alignment horizontal="center"/>
    </xf>
    <xf numFmtId="3" fontId="1" fillId="0" borderId="0" xfId="0" applyNumberFormat="1" applyFont="1" applyFill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6" fillId="0" borderId="24" xfId="0" applyNumberFormat="1" applyFont="1" applyFill="1" applyBorder="1" applyAlignment="1">
      <alignment horizontal="center"/>
    </xf>
    <xf numFmtId="0" fontId="15" fillId="0" borderId="0" xfId="2" applyFont="1" applyFill="1" applyBorder="1" applyAlignment="1">
      <alignment horizontal="center"/>
    </xf>
    <xf numFmtId="0" fontId="15" fillId="0" borderId="0" xfId="2" applyFont="1" applyFill="1" applyBorder="1" applyAlignment="1">
      <alignment wrapText="1"/>
    </xf>
    <xf numFmtId="0" fontId="15" fillId="0" borderId="0" xfId="2" applyFont="1" applyFill="1" applyBorder="1" applyAlignment="1">
      <alignment horizontal="right" wrapText="1"/>
    </xf>
    <xf numFmtId="3" fontId="4" fillId="0" borderId="0" xfId="0" applyNumberFormat="1" applyFont="1" applyFill="1" applyAlignment="1">
      <alignment horizontal="center"/>
    </xf>
    <xf numFmtId="0" fontId="15" fillId="0" borderId="30" xfId="2" applyFont="1" applyFill="1" applyBorder="1" applyAlignment="1">
      <alignment wrapText="1"/>
    </xf>
    <xf numFmtId="0" fontId="15" fillId="0" borderId="31" xfId="2" applyFont="1" applyFill="1" applyBorder="1" applyAlignment="1">
      <alignment horizontal="right" wrapText="1"/>
    </xf>
    <xf numFmtId="0" fontId="15" fillId="0" borderId="32" xfId="2" applyFont="1" applyFill="1" applyBorder="1" applyAlignment="1">
      <alignment wrapText="1"/>
    </xf>
    <xf numFmtId="0" fontId="15" fillId="0" borderId="1" xfId="2" applyFont="1" applyFill="1" applyBorder="1" applyAlignment="1">
      <alignment horizontal="right" wrapText="1"/>
    </xf>
    <xf numFmtId="3" fontId="5" fillId="0" borderId="0" xfId="0" applyNumberFormat="1" applyFont="1" applyFill="1" applyBorder="1" applyAlignment="1">
      <alignment horizontal="center"/>
    </xf>
    <xf numFmtId="3" fontId="24" fillId="0" borderId="0" xfId="0" applyNumberFormat="1" applyFont="1" applyFill="1" applyAlignment="1">
      <alignment horizontal="left"/>
    </xf>
    <xf numFmtId="3" fontId="25" fillId="0" borderId="0" xfId="0" applyNumberFormat="1" applyFont="1" applyFill="1" applyAlignment="1">
      <alignment horizontal="left"/>
    </xf>
    <xf numFmtId="3" fontId="25" fillId="0" borderId="0" xfId="0" applyNumberFormat="1" applyFont="1" applyFill="1" applyAlignment="1">
      <alignment horizontal="center"/>
    </xf>
    <xf numFmtId="0" fontId="15" fillId="0" borderId="31" xfId="2" applyFont="1" applyFill="1" applyBorder="1" applyAlignment="1">
      <alignment wrapText="1"/>
    </xf>
    <xf numFmtId="0" fontId="15" fillId="0" borderId="1" xfId="2" applyFont="1" applyFill="1" applyBorder="1" applyAlignment="1">
      <alignment wrapText="1"/>
    </xf>
    <xf numFmtId="3" fontId="7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right"/>
    </xf>
    <xf numFmtId="0" fontId="26" fillId="0" borderId="0" xfId="0" applyFont="1" applyFill="1" applyAlignment="1">
      <alignment horizontal="right"/>
    </xf>
    <xf numFmtId="0" fontId="26" fillId="0" borderId="0" xfId="0" applyFont="1" applyFill="1" applyAlignment="1">
      <alignment horizontal="left"/>
    </xf>
    <xf numFmtId="3" fontId="5" fillId="3" borderId="27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right"/>
    </xf>
    <xf numFmtId="3" fontId="28" fillId="0" borderId="0" xfId="0" applyNumberFormat="1" applyFont="1" applyFill="1" applyBorder="1" applyAlignment="1">
      <alignment horizontal="center"/>
    </xf>
    <xf numFmtId="3" fontId="29" fillId="0" borderId="0" xfId="0" applyNumberFormat="1" applyFont="1" applyFill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3" fontId="5" fillId="0" borderId="28" xfId="0" applyNumberFormat="1" applyFont="1" applyBorder="1" applyAlignment="1">
      <alignment horizontal="center"/>
    </xf>
    <xf numFmtId="3" fontId="5" fillId="3" borderId="19" xfId="0" applyNumberFormat="1" applyFont="1" applyFill="1" applyBorder="1" applyAlignment="1">
      <alignment horizontal="center"/>
    </xf>
    <xf numFmtId="3" fontId="5" fillId="3" borderId="21" xfId="0" applyNumberFormat="1" applyFont="1" applyFill="1" applyBorder="1" applyAlignment="1">
      <alignment horizontal="center"/>
    </xf>
    <xf numFmtId="3" fontId="5" fillId="0" borderId="22" xfId="0" applyNumberFormat="1" applyFont="1" applyFill="1" applyBorder="1" applyAlignment="1">
      <alignment horizontal="center"/>
    </xf>
    <xf numFmtId="3" fontId="5" fillId="0" borderId="5" xfId="0" applyNumberFormat="1" applyFont="1" applyFill="1" applyBorder="1" applyAlignment="1">
      <alignment horizontal="center"/>
    </xf>
    <xf numFmtId="3" fontId="5" fillId="3" borderId="20" xfId="0" applyNumberFormat="1" applyFont="1" applyFill="1" applyBorder="1" applyAlignment="1">
      <alignment horizontal="center"/>
    </xf>
    <xf numFmtId="3" fontId="4" fillId="0" borderId="33" xfId="0" applyNumberFormat="1" applyFont="1" applyBorder="1" applyAlignment="1">
      <alignment horizontal="center"/>
    </xf>
    <xf numFmtId="3" fontId="4" fillId="0" borderId="34" xfId="0" applyNumberFormat="1" applyFont="1" applyBorder="1" applyAlignment="1">
      <alignment horizontal="center"/>
    </xf>
    <xf numFmtId="0" fontId="0" fillId="0" borderId="0" xfId="0" applyAlignment="1"/>
    <xf numFmtId="3" fontId="3" fillId="0" borderId="0" xfId="0" applyNumberFormat="1" applyFont="1" applyAlignment="1"/>
    <xf numFmtId="0" fontId="0" fillId="0" borderId="0" xfId="0" applyBorder="1" applyAlignment="1"/>
    <xf numFmtId="3" fontId="4" fillId="0" borderId="0" xfId="0" applyNumberFormat="1" applyFont="1" applyAlignment="1">
      <alignment horizontal="center" vertical="center"/>
    </xf>
    <xf numFmtId="3" fontId="27" fillId="3" borderId="8" xfId="0" applyNumberFormat="1" applyFont="1" applyFill="1" applyBorder="1" applyAlignment="1">
      <alignment horizontal="center"/>
    </xf>
    <xf numFmtId="3" fontId="5" fillId="0" borderId="25" xfId="0" applyNumberFormat="1" applyFont="1" applyFill="1" applyBorder="1" applyAlignment="1">
      <alignment horizontal="center"/>
    </xf>
    <xf numFmtId="3" fontId="2" fillId="0" borderId="0" xfId="1" applyNumberFormat="1" applyFont="1" applyAlignment="1" applyProtection="1">
      <alignment horizontal="center"/>
    </xf>
    <xf numFmtId="3" fontId="1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left" vertical="center"/>
    </xf>
    <xf numFmtId="3" fontId="6" fillId="2" borderId="25" xfId="0" applyNumberFormat="1" applyFont="1" applyFill="1" applyBorder="1" applyAlignment="1">
      <alignment horizontal="center"/>
    </xf>
    <xf numFmtId="3" fontId="6" fillId="2" borderId="36" xfId="0" applyNumberFormat="1" applyFont="1" applyFill="1" applyBorder="1" applyAlignment="1">
      <alignment horizontal="center"/>
    </xf>
    <xf numFmtId="3" fontId="6" fillId="2" borderId="12" xfId="0" applyNumberFormat="1" applyFont="1" applyFill="1" applyBorder="1" applyAlignment="1">
      <alignment horizontal="center"/>
    </xf>
    <xf numFmtId="3" fontId="6" fillId="2" borderId="37" xfId="0" applyNumberFormat="1" applyFont="1" applyFill="1" applyBorder="1" applyAlignment="1">
      <alignment horizontal="center"/>
    </xf>
    <xf numFmtId="3" fontId="6" fillId="2" borderId="22" xfId="0" applyNumberFormat="1" applyFont="1" applyFill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29" fillId="3" borderId="22" xfId="0" applyNumberFormat="1" applyFont="1" applyFill="1" applyBorder="1" applyAlignment="1">
      <alignment horizontal="center"/>
    </xf>
    <xf numFmtId="3" fontId="7" fillId="0" borderId="22" xfId="0" applyNumberFormat="1" applyFont="1" applyBorder="1" applyAlignment="1">
      <alignment horizontal="center"/>
    </xf>
    <xf numFmtId="3" fontId="29" fillId="3" borderId="12" xfId="0" applyNumberFormat="1" applyFont="1" applyFill="1" applyBorder="1" applyAlignment="1">
      <alignment horizontal="center"/>
    </xf>
    <xf numFmtId="3" fontId="29" fillId="3" borderId="18" xfId="0" applyNumberFormat="1" applyFont="1" applyFill="1" applyBorder="1" applyAlignment="1">
      <alignment horizontal="center"/>
    </xf>
    <xf numFmtId="0" fontId="3" fillId="0" borderId="0" xfId="0" applyFont="1" applyAlignment="1"/>
    <xf numFmtId="0" fontId="5" fillId="2" borderId="2" xfId="0" applyNumberFormat="1" applyFont="1" applyFill="1" applyBorder="1" applyAlignment="1">
      <alignment horizontal="center"/>
    </xf>
    <xf numFmtId="3" fontId="3" fillId="6" borderId="38" xfId="0" applyNumberFormat="1" applyFont="1" applyFill="1" applyBorder="1" applyAlignment="1">
      <alignment horizontal="center"/>
    </xf>
    <xf numFmtId="3" fontId="3" fillId="6" borderId="39" xfId="0" applyNumberFormat="1" applyFont="1" applyFill="1" applyBorder="1" applyAlignment="1">
      <alignment horizontal="center"/>
    </xf>
    <xf numFmtId="3" fontId="0" fillId="6" borderId="0" xfId="0" applyNumberFormat="1" applyFill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3" fontId="3" fillId="0" borderId="20" xfId="0" applyNumberFormat="1" applyFont="1" applyFill="1" applyBorder="1" applyAlignment="1">
      <alignment horizontal="center"/>
    </xf>
    <xf numFmtId="4" fontId="3" fillId="3" borderId="20" xfId="0" applyNumberFormat="1" applyFont="1" applyFill="1" applyBorder="1" applyAlignment="1">
      <alignment horizontal="center"/>
    </xf>
    <xf numFmtId="3" fontId="3" fillId="6" borderId="20" xfId="0" applyNumberFormat="1" applyFont="1" applyFill="1" applyBorder="1" applyAlignment="1">
      <alignment horizontal="center"/>
    </xf>
    <xf numFmtId="3" fontId="3" fillId="6" borderId="40" xfId="0" applyNumberFormat="1" applyFont="1" applyFill="1" applyBorder="1" applyAlignment="1">
      <alignment horizontal="center"/>
    </xf>
    <xf numFmtId="3" fontId="3" fillId="6" borderId="41" xfId="0" applyNumberFormat="1" applyFont="1" applyFill="1" applyBorder="1" applyAlignment="1">
      <alignment horizontal="center"/>
    </xf>
    <xf numFmtId="164" fontId="3" fillId="3" borderId="42" xfId="0" applyNumberFormat="1" applyFont="1" applyFill="1" applyBorder="1" applyAlignment="1">
      <alignment horizontal="center"/>
    </xf>
    <xf numFmtId="164" fontId="3" fillId="6" borderId="42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3" fontId="17" fillId="0" borderId="44" xfId="0" applyNumberFormat="1" applyFont="1" applyBorder="1" applyAlignment="1">
      <alignment horizontal="center"/>
    </xf>
    <xf numFmtId="3" fontId="36" fillId="0" borderId="5" xfId="0" applyNumberFormat="1" applyFont="1" applyBorder="1" applyAlignment="1">
      <alignment horizontal="center"/>
    </xf>
    <xf numFmtId="3" fontId="5" fillId="2" borderId="36" xfId="0" applyNumberFormat="1" applyFont="1" applyFill="1" applyBorder="1" applyAlignment="1">
      <alignment horizontal="center"/>
    </xf>
    <xf numFmtId="3" fontId="5" fillId="2" borderId="12" xfId="0" applyNumberFormat="1" applyFont="1" applyFill="1" applyBorder="1" applyAlignment="1">
      <alignment horizontal="center"/>
    </xf>
    <xf numFmtId="3" fontId="5" fillId="2" borderId="37" xfId="0" applyNumberFormat="1" applyFont="1" applyFill="1" applyBorder="1" applyAlignment="1">
      <alignment horizontal="center"/>
    </xf>
    <xf numFmtId="3" fontId="5" fillId="2" borderId="17" xfId="0" applyNumberFormat="1" applyFont="1" applyFill="1" applyBorder="1" applyAlignment="1">
      <alignment horizontal="center"/>
    </xf>
    <xf numFmtId="3" fontId="6" fillId="0" borderId="0" xfId="0" applyNumberFormat="1" applyFont="1" applyAlignment="1">
      <alignment horizontal="center" vertical="center"/>
    </xf>
    <xf numFmtId="3" fontId="2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27" fillId="2" borderId="45" xfId="0" applyNumberFormat="1" applyFont="1" applyFill="1" applyBorder="1" applyAlignment="1">
      <alignment horizontal="center" vertical="center"/>
    </xf>
    <xf numFmtId="3" fontId="27" fillId="0" borderId="0" xfId="0" applyNumberFormat="1" applyFont="1" applyFill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5" fillId="0" borderId="0" xfId="0" applyNumberFormat="1" applyFont="1" applyAlignment="1">
      <alignment horizontal="left" vertical="center"/>
    </xf>
    <xf numFmtId="3" fontId="4" fillId="0" borderId="0" xfId="0" applyNumberFormat="1" applyFont="1" applyFill="1" applyAlignment="1">
      <alignment horizontal="left" vertical="center"/>
    </xf>
    <xf numFmtId="3" fontId="34" fillId="0" borderId="0" xfId="0" applyNumberFormat="1" applyFont="1" applyFill="1" applyBorder="1" applyAlignment="1">
      <alignment horizontal="center"/>
    </xf>
    <xf numFmtId="3" fontId="28" fillId="0" borderId="47" xfId="0" applyNumberFormat="1" applyFont="1" applyFill="1" applyBorder="1" applyAlignment="1">
      <alignment horizontal="center"/>
    </xf>
    <xf numFmtId="3" fontId="29" fillId="0" borderId="22" xfId="0" applyNumberFormat="1" applyFont="1" applyFill="1" applyBorder="1" applyAlignment="1">
      <alignment horizontal="center"/>
    </xf>
    <xf numFmtId="3" fontId="29" fillId="0" borderId="49" xfId="0" applyNumberFormat="1" applyFont="1" applyFill="1" applyBorder="1" applyAlignment="1">
      <alignment horizontal="center"/>
    </xf>
    <xf numFmtId="0" fontId="5" fillId="2" borderId="27" xfId="0" applyNumberFormat="1" applyFont="1" applyFill="1" applyBorder="1" applyAlignment="1">
      <alignment horizontal="center"/>
    </xf>
    <xf numFmtId="3" fontId="2" fillId="0" borderId="0" xfId="1" applyNumberFormat="1" applyFont="1" applyAlignment="1" applyProtection="1">
      <alignment horizontal="right"/>
    </xf>
    <xf numFmtId="3" fontId="30" fillId="0" borderId="0" xfId="0" applyNumberFormat="1" applyFont="1" applyFill="1" applyBorder="1" applyAlignment="1">
      <alignment horizontal="center"/>
    </xf>
    <xf numFmtId="3" fontId="1" fillId="0" borderId="0" xfId="0" applyNumberFormat="1" applyFont="1" applyAlignment="1"/>
    <xf numFmtId="3" fontId="7" fillId="0" borderId="0" xfId="0" applyNumberFormat="1" applyFont="1" applyAlignment="1">
      <alignment vertical="center"/>
    </xf>
    <xf numFmtId="3" fontId="1" fillId="0" borderId="4" xfId="0" applyNumberFormat="1" applyFont="1" applyBorder="1" applyAlignment="1">
      <alignment horizontal="center"/>
    </xf>
    <xf numFmtId="3" fontId="1" fillId="0" borderId="45" xfId="0" applyNumberFormat="1" applyFont="1" applyBorder="1" applyAlignment="1">
      <alignment horizontal="center"/>
    </xf>
    <xf numFmtId="0" fontId="5" fillId="2" borderId="20" xfId="0" applyNumberFormat="1" applyFont="1" applyFill="1" applyBorder="1" applyAlignment="1">
      <alignment horizontal="center"/>
    </xf>
    <xf numFmtId="0" fontId="5" fillId="2" borderId="19" xfId="0" applyNumberFormat="1" applyFont="1" applyFill="1" applyBorder="1" applyAlignment="1">
      <alignment horizontal="center"/>
    </xf>
    <xf numFmtId="0" fontId="5" fillId="2" borderId="21" xfId="0" applyNumberFormat="1" applyFont="1" applyFill="1" applyBorder="1" applyAlignment="1">
      <alignment horizontal="center"/>
    </xf>
    <xf numFmtId="3" fontId="5" fillId="0" borderId="50" xfId="0" applyNumberFormat="1" applyFont="1" applyBorder="1" applyAlignment="1">
      <alignment horizontal="center"/>
    </xf>
    <xf numFmtId="3" fontId="5" fillId="0" borderId="25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left"/>
    </xf>
    <xf numFmtId="0" fontId="35" fillId="0" borderId="0" xfId="0" applyFont="1" applyAlignment="1"/>
    <xf numFmtId="0" fontId="40" fillId="0" borderId="0" xfId="0" applyFont="1"/>
    <xf numFmtId="0" fontId="40" fillId="0" borderId="0" xfId="0" applyFont="1" applyFill="1" applyBorder="1"/>
    <xf numFmtId="0" fontId="40" fillId="0" borderId="0" xfId="0" applyFont="1" applyFill="1"/>
    <xf numFmtId="3" fontId="9" fillId="6" borderId="0" xfId="0" applyNumberFormat="1" applyFont="1" applyFill="1" applyAlignment="1">
      <alignment horizontal="center"/>
    </xf>
    <xf numFmtId="4" fontId="1" fillId="0" borderId="0" xfId="0" applyNumberFormat="1" applyFont="1" applyAlignment="1">
      <alignment horizontal="center"/>
    </xf>
    <xf numFmtId="3" fontId="23" fillId="0" borderId="0" xfId="0" applyNumberFormat="1" applyFont="1" applyAlignment="1">
      <alignment horizontal="center"/>
    </xf>
    <xf numFmtId="3" fontId="25" fillId="2" borderId="51" xfId="0" applyNumberFormat="1" applyFont="1" applyFill="1" applyBorder="1" applyAlignment="1">
      <alignment horizontal="center"/>
    </xf>
    <xf numFmtId="3" fontId="25" fillId="2" borderId="36" xfId="0" applyNumberFormat="1" applyFont="1" applyFill="1" applyBorder="1" applyAlignment="1">
      <alignment horizontal="center"/>
    </xf>
    <xf numFmtId="3" fontId="25" fillId="2" borderId="18" xfId="0" applyNumberFormat="1" applyFont="1" applyFill="1" applyBorder="1" applyAlignment="1">
      <alignment horizontal="center"/>
    </xf>
    <xf numFmtId="3" fontId="25" fillId="2" borderId="37" xfId="0" applyNumberFormat="1" applyFont="1" applyFill="1" applyBorder="1" applyAlignment="1">
      <alignment horizontal="center"/>
    </xf>
    <xf numFmtId="3" fontId="25" fillId="0" borderId="4" xfId="0" applyNumberFormat="1" applyFont="1" applyBorder="1" applyAlignment="1">
      <alignment horizontal="center"/>
    </xf>
    <xf numFmtId="3" fontId="25" fillId="0" borderId="12" xfId="0" applyNumberFormat="1" applyFont="1" applyBorder="1" applyAlignment="1">
      <alignment horizontal="center"/>
    </xf>
    <xf numFmtId="164" fontId="25" fillId="0" borderId="12" xfId="0" applyNumberFormat="1" applyFont="1" applyBorder="1" applyAlignment="1">
      <alignment horizontal="center"/>
    </xf>
    <xf numFmtId="3" fontId="25" fillId="0" borderId="0" xfId="0" applyNumberFormat="1" applyFont="1" applyBorder="1" applyAlignment="1">
      <alignment horizontal="center"/>
    </xf>
    <xf numFmtId="3" fontId="25" fillId="7" borderId="12" xfId="0" applyNumberFormat="1" applyFont="1" applyFill="1" applyBorder="1" applyAlignment="1">
      <alignment horizontal="center"/>
    </xf>
    <xf numFmtId="3" fontId="23" fillId="0" borderId="5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center"/>
    </xf>
    <xf numFmtId="164" fontId="23" fillId="0" borderId="12" xfId="0" applyNumberFormat="1" applyFont="1" applyBorder="1" applyAlignment="1">
      <alignment horizontal="center"/>
    </xf>
    <xf numFmtId="3" fontId="23" fillId="7" borderId="12" xfId="0" applyNumberFormat="1" applyFont="1" applyFill="1" applyBorder="1" applyAlignment="1">
      <alignment horizontal="center"/>
    </xf>
    <xf numFmtId="3" fontId="25" fillId="0" borderId="5" xfId="0" applyNumberFormat="1" applyFont="1" applyBorder="1" applyAlignment="1">
      <alignment horizontal="center"/>
    </xf>
    <xf numFmtId="3" fontId="25" fillId="3" borderId="19" xfId="0" applyNumberFormat="1" applyFont="1" applyFill="1" applyBorder="1" applyAlignment="1">
      <alignment horizontal="center"/>
    </xf>
    <xf numFmtId="3" fontId="25" fillId="3" borderId="33" xfId="0" applyNumberFormat="1" applyFont="1" applyFill="1" applyBorder="1" applyAlignment="1">
      <alignment horizontal="center"/>
    </xf>
    <xf numFmtId="164" fontId="25" fillId="3" borderId="52" xfId="0" applyNumberFormat="1" applyFont="1" applyFill="1" applyBorder="1" applyAlignment="1">
      <alignment horizontal="center"/>
    </xf>
    <xf numFmtId="3" fontId="25" fillId="3" borderId="52" xfId="0" applyNumberFormat="1" applyFont="1" applyFill="1" applyBorder="1" applyAlignment="1">
      <alignment horizontal="center"/>
    </xf>
    <xf numFmtId="164" fontId="25" fillId="3" borderId="34" xfId="0" applyNumberFormat="1" applyFont="1" applyFill="1" applyBorder="1" applyAlignment="1">
      <alignment horizontal="center"/>
    </xf>
    <xf numFmtId="164" fontId="25" fillId="3" borderId="53" xfId="0" applyNumberFormat="1" applyFont="1" applyFill="1" applyBorder="1" applyAlignment="1">
      <alignment horizontal="center"/>
    </xf>
    <xf numFmtId="3" fontId="25" fillId="3" borderId="54" xfId="0" applyNumberFormat="1" applyFont="1" applyFill="1" applyBorder="1" applyAlignment="1">
      <alignment horizontal="center"/>
    </xf>
    <xf numFmtId="0" fontId="1" fillId="0" borderId="0" xfId="0" applyFont="1" applyAlignment="1"/>
    <xf numFmtId="3" fontId="35" fillId="0" borderId="0" xfId="0" applyNumberFormat="1" applyFont="1" applyBorder="1"/>
    <xf numFmtId="0" fontId="35" fillId="0" borderId="0" xfId="0" applyFont="1" applyBorder="1"/>
    <xf numFmtId="164" fontId="25" fillId="9" borderId="12" xfId="0" applyNumberFormat="1" applyFont="1" applyFill="1" applyBorder="1" applyAlignment="1">
      <alignment horizontal="center"/>
    </xf>
    <xf numFmtId="3" fontId="25" fillId="0" borderId="12" xfId="0" applyNumberFormat="1" applyFont="1" applyBorder="1"/>
    <xf numFmtId="164" fontId="23" fillId="9" borderId="12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vertical="center" wrapText="1"/>
    </xf>
    <xf numFmtId="3" fontId="3" fillId="2" borderId="56" xfId="0" applyNumberFormat="1" applyFont="1" applyFill="1" applyBorder="1" applyAlignment="1">
      <alignment horizontal="center"/>
    </xf>
    <xf numFmtId="3" fontId="27" fillId="2" borderId="25" xfId="0" applyNumberFormat="1" applyFont="1" applyFill="1" applyBorder="1" applyAlignment="1">
      <alignment horizontal="center" vertical="center"/>
    </xf>
    <xf numFmtId="3" fontId="27" fillId="2" borderId="60" xfId="0" applyNumberFormat="1" applyFont="1" applyFill="1" applyBorder="1" applyAlignment="1">
      <alignment horizontal="center" vertical="center"/>
    </xf>
    <xf numFmtId="3" fontId="27" fillId="2" borderId="61" xfId="0" applyNumberFormat="1" applyFont="1" applyFill="1" applyBorder="1" applyAlignment="1">
      <alignment horizontal="center" vertical="center"/>
    </xf>
    <xf numFmtId="3" fontId="27" fillId="2" borderId="50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3" fontId="4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left"/>
    </xf>
    <xf numFmtId="3" fontId="6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25" fillId="2" borderId="12" xfId="0" applyNumberFormat="1" applyFont="1" applyFill="1" applyBorder="1" applyAlignment="1">
      <alignment horizontal="center"/>
    </xf>
    <xf numFmtId="0" fontId="5" fillId="0" borderId="0" xfId="0" applyFont="1" applyAlignment="1"/>
    <xf numFmtId="0" fontId="8" fillId="0" borderId="0" xfId="0" applyFont="1" applyAlignment="1"/>
    <xf numFmtId="3" fontId="17" fillId="0" borderId="5" xfId="0" applyNumberFormat="1" applyFont="1" applyBorder="1" applyAlignment="1">
      <alignment horizontal="center"/>
    </xf>
    <xf numFmtId="164" fontId="23" fillId="0" borderId="17" xfId="0" applyNumberFormat="1" applyFont="1" applyBorder="1" applyAlignment="1">
      <alignment horizontal="center"/>
    </xf>
    <xf numFmtId="164" fontId="25" fillId="0" borderId="17" xfId="0" applyNumberFormat="1" applyFont="1" applyBorder="1" applyAlignment="1">
      <alignment horizontal="center"/>
    </xf>
    <xf numFmtId="164" fontId="25" fillId="3" borderId="55" xfId="0" applyNumberFormat="1" applyFont="1" applyFill="1" applyBorder="1" applyAlignment="1">
      <alignment horizontal="center"/>
    </xf>
    <xf numFmtId="3" fontId="23" fillId="9" borderId="12" xfId="0" applyNumberFormat="1" applyFont="1" applyFill="1" applyBorder="1" applyAlignment="1">
      <alignment horizontal="center"/>
    </xf>
    <xf numFmtId="3" fontId="23" fillId="0" borderId="12" xfId="0" applyNumberFormat="1" applyFont="1" applyFill="1" applyBorder="1" applyAlignment="1">
      <alignment horizontal="center"/>
    </xf>
    <xf numFmtId="3" fontId="25" fillId="3" borderId="12" xfId="0" applyNumberFormat="1" applyFont="1" applyFill="1" applyBorder="1" applyAlignment="1">
      <alignment horizontal="center"/>
    </xf>
    <xf numFmtId="3" fontId="25" fillId="0" borderId="18" xfId="0" applyNumberFormat="1" applyFont="1" applyBorder="1" applyAlignment="1">
      <alignment horizontal="center"/>
    </xf>
    <xf numFmtId="3" fontId="25" fillId="3" borderId="43" xfId="0" applyNumberFormat="1" applyFont="1" applyFill="1" applyBorder="1" applyAlignment="1">
      <alignment horizontal="center"/>
    </xf>
    <xf numFmtId="0" fontId="20" fillId="2" borderId="35" xfId="4" applyFont="1" applyFill="1" applyBorder="1" applyAlignment="1">
      <alignment horizontal="center" vertical="center"/>
    </xf>
    <xf numFmtId="0" fontId="20" fillId="2" borderId="57" xfId="4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20" fillId="0" borderId="7" xfId="4" applyFont="1" applyFill="1" applyBorder="1" applyAlignment="1">
      <alignment horizontal="center" vertical="center" wrapText="1"/>
    </xf>
    <xf numFmtId="3" fontId="4" fillId="0" borderId="22" xfId="0" applyNumberFormat="1" applyFont="1" applyFill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 wrapText="1"/>
    </xf>
    <xf numFmtId="0" fontId="20" fillId="5" borderId="8" xfId="4" applyFont="1" applyFill="1" applyBorder="1" applyAlignment="1">
      <alignment horizontal="center" vertical="center" wrapText="1"/>
    </xf>
    <xf numFmtId="3" fontId="5" fillId="3" borderId="29" xfId="0" applyNumberFormat="1" applyFont="1" applyFill="1" applyBorder="1" applyAlignment="1">
      <alignment horizontal="center" vertical="center"/>
    </xf>
    <xf numFmtId="1" fontId="5" fillId="3" borderId="66" xfId="0" applyNumberFormat="1" applyFont="1" applyFill="1" applyBorder="1" applyAlignment="1">
      <alignment horizontal="center" vertical="center"/>
    </xf>
    <xf numFmtId="164" fontId="17" fillId="0" borderId="6" xfId="0" applyNumberFormat="1" applyFont="1" applyFill="1" applyBorder="1" applyAlignment="1">
      <alignment horizontal="center"/>
    </xf>
    <xf numFmtId="3" fontId="44" fillId="0" borderId="1" xfId="6" applyNumberFormat="1" applyFont="1" applyFill="1" applyBorder="1" applyAlignment="1">
      <alignment horizontal="center" wrapText="1"/>
    </xf>
    <xf numFmtId="4" fontId="3" fillId="0" borderId="6" xfId="0" applyNumberFormat="1" applyFont="1" applyBorder="1" applyAlignment="1">
      <alignment horizontal="center"/>
    </xf>
    <xf numFmtId="3" fontId="5" fillId="10" borderId="29" xfId="0" applyNumberFormat="1" applyFont="1" applyFill="1" applyBorder="1" applyAlignment="1">
      <alignment horizontal="center"/>
    </xf>
    <xf numFmtId="3" fontId="1" fillId="0" borderId="67" xfId="0" applyNumberFormat="1" applyFont="1" applyBorder="1" applyAlignment="1">
      <alignment horizontal="center" vertical="center"/>
    </xf>
    <xf numFmtId="0" fontId="37" fillId="0" borderId="12" xfId="7" applyFont="1" applyFill="1" applyBorder="1" applyAlignment="1">
      <alignment horizontal="center" wrapText="1"/>
    </xf>
    <xf numFmtId="3" fontId="5" fillId="0" borderId="12" xfId="0" applyNumberFormat="1" applyFont="1" applyFill="1" applyBorder="1" applyAlignment="1">
      <alignment horizontal="center"/>
    </xf>
    <xf numFmtId="3" fontId="37" fillId="0" borderId="12" xfId="0" applyNumberFormat="1" applyFont="1" applyBorder="1" applyAlignment="1">
      <alignment horizontal="center"/>
    </xf>
    <xf numFmtId="165" fontId="5" fillId="0" borderId="68" xfId="0" applyNumberFormat="1" applyFont="1" applyFill="1" applyBorder="1" applyAlignment="1">
      <alignment horizontal="center"/>
    </xf>
    <xf numFmtId="3" fontId="37" fillId="0" borderId="12" xfId="3" applyNumberFormat="1" applyFont="1" applyFill="1" applyBorder="1" applyAlignment="1">
      <alignment horizontal="center" wrapText="1"/>
    </xf>
    <xf numFmtId="3" fontId="1" fillId="0" borderId="67" xfId="0" applyNumberFormat="1" applyFont="1" applyFill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/>
    </xf>
    <xf numFmtId="3" fontId="1" fillId="9" borderId="67" xfId="0" applyNumberFormat="1" applyFont="1" applyFill="1" applyBorder="1" applyAlignment="1">
      <alignment horizontal="center" vertical="center"/>
    </xf>
    <xf numFmtId="3" fontId="37" fillId="9" borderId="12" xfId="3" applyNumberFormat="1" applyFont="1" applyFill="1" applyBorder="1" applyAlignment="1">
      <alignment horizontal="center" wrapText="1"/>
    </xf>
    <xf numFmtId="3" fontId="5" fillId="9" borderId="12" xfId="0" applyNumberFormat="1" applyFont="1" applyFill="1" applyBorder="1" applyAlignment="1">
      <alignment horizontal="center"/>
    </xf>
    <xf numFmtId="165" fontId="5" fillId="9" borderId="68" xfId="0" applyNumberFormat="1" applyFont="1" applyFill="1" applyBorder="1" applyAlignment="1">
      <alignment horizontal="center"/>
    </xf>
    <xf numFmtId="3" fontId="37" fillId="0" borderId="12" xfId="2" applyNumberFormat="1" applyFont="1" applyFill="1" applyBorder="1" applyAlignment="1">
      <alignment horizontal="center" wrapText="1"/>
    </xf>
    <xf numFmtId="3" fontId="6" fillId="3" borderId="69" xfId="0" applyNumberFormat="1" applyFont="1" applyFill="1" applyBorder="1" applyAlignment="1">
      <alignment horizontal="center" vertical="center"/>
    </xf>
    <xf numFmtId="3" fontId="5" fillId="3" borderId="70" xfId="0" applyNumberFormat="1" applyFont="1" applyFill="1" applyBorder="1" applyAlignment="1">
      <alignment horizontal="center"/>
    </xf>
    <xf numFmtId="3" fontId="5" fillId="10" borderId="70" xfId="0" applyNumberFormat="1" applyFont="1" applyFill="1" applyBorder="1" applyAlignment="1">
      <alignment horizontal="center"/>
    </xf>
    <xf numFmtId="165" fontId="5" fillId="3" borderId="71" xfId="0" applyNumberFormat="1" applyFont="1" applyFill="1" applyBorder="1" applyAlignment="1">
      <alignment horizontal="center"/>
    </xf>
    <xf numFmtId="3" fontId="7" fillId="0" borderId="27" xfId="0" applyNumberFormat="1" applyFont="1" applyBorder="1" applyAlignment="1">
      <alignment horizontal="center" vertical="center"/>
    </xf>
    <xf numFmtId="3" fontId="27" fillId="0" borderId="27" xfId="0" applyNumberFormat="1" applyFont="1" applyFill="1" applyBorder="1" applyAlignment="1">
      <alignment horizontal="center" vertical="center"/>
    </xf>
    <xf numFmtId="3" fontId="7" fillId="0" borderId="27" xfId="0" applyNumberFormat="1" applyFont="1" applyFill="1" applyBorder="1" applyAlignment="1">
      <alignment horizontal="center" vertical="center"/>
    </xf>
    <xf numFmtId="3" fontId="6" fillId="0" borderId="27" xfId="0" applyNumberFormat="1" applyFont="1" applyFill="1" applyBorder="1" applyAlignment="1">
      <alignment horizontal="center" vertical="center"/>
    </xf>
    <xf numFmtId="3" fontId="1" fillId="0" borderId="27" xfId="0" applyNumberFormat="1" applyFont="1" applyFill="1" applyBorder="1" applyAlignment="1">
      <alignment horizontal="center" vertical="center"/>
    </xf>
    <xf numFmtId="3" fontId="27" fillId="3" borderId="25" xfId="0" applyNumberFormat="1" applyFont="1" applyFill="1" applyBorder="1" applyAlignment="1">
      <alignment horizontal="center" vertical="center"/>
    </xf>
    <xf numFmtId="0" fontId="45" fillId="0" borderId="27" xfId="8" applyFont="1" applyFill="1" applyBorder="1" applyAlignment="1">
      <alignment horizontal="center" vertical="center" wrapText="1"/>
    </xf>
    <xf numFmtId="0" fontId="46" fillId="0" borderId="27" xfId="8" applyFont="1" applyFill="1" applyBorder="1" applyAlignment="1">
      <alignment horizontal="center" vertical="center" wrapText="1"/>
    </xf>
    <xf numFmtId="0" fontId="47" fillId="0" borderId="27" xfId="8" applyFont="1" applyFill="1" applyBorder="1" applyAlignment="1">
      <alignment horizontal="center" vertical="center" wrapText="1"/>
    </xf>
    <xf numFmtId="0" fontId="39" fillId="0" borderId="27" xfId="8" applyFont="1" applyFill="1" applyBorder="1" applyAlignment="1">
      <alignment horizontal="center" vertical="center" wrapText="1"/>
    </xf>
    <xf numFmtId="0" fontId="39" fillId="0" borderId="27" xfId="8" applyFont="1" applyFill="1" applyBorder="1" applyAlignment="1">
      <alignment horizontal="right" wrapText="1"/>
    </xf>
    <xf numFmtId="3" fontId="27" fillId="3" borderId="27" xfId="0" applyNumberFormat="1" applyFont="1" applyFill="1" applyBorder="1" applyAlignment="1">
      <alignment horizontal="center" vertical="center"/>
    </xf>
    <xf numFmtId="3" fontId="27" fillId="3" borderId="22" xfId="0" applyNumberFormat="1" applyFont="1" applyFill="1" applyBorder="1" applyAlignment="1">
      <alignment horizontal="center" vertical="center"/>
    </xf>
    <xf numFmtId="3" fontId="7" fillId="0" borderId="27" xfId="0" applyNumberFormat="1" applyFont="1" applyBorder="1" applyAlignment="1">
      <alignment horizontal="center" vertical="center" wrapText="1"/>
    </xf>
    <xf numFmtId="3" fontId="4" fillId="0" borderId="27" xfId="0" applyNumberFormat="1" applyFont="1" applyBorder="1" applyAlignment="1">
      <alignment horizontal="center" vertical="center"/>
    </xf>
    <xf numFmtId="0" fontId="48" fillId="0" borderId="27" xfId="8" applyFont="1" applyFill="1" applyBorder="1" applyAlignment="1">
      <alignment horizontal="center" vertical="center" wrapText="1"/>
    </xf>
    <xf numFmtId="3" fontId="27" fillId="9" borderId="27" xfId="0" applyNumberFormat="1" applyFont="1" applyFill="1" applyBorder="1" applyAlignment="1">
      <alignment horizontal="center" vertical="center"/>
    </xf>
    <xf numFmtId="3" fontId="6" fillId="9" borderId="27" xfId="0" applyNumberFormat="1" applyFont="1" applyFill="1" applyBorder="1" applyAlignment="1">
      <alignment horizontal="center" vertical="center"/>
    </xf>
    <xf numFmtId="3" fontId="7" fillId="9" borderId="27" xfId="0" applyNumberFormat="1" applyFont="1" applyFill="1" applyBorder="1" applyAlignment="1">
      <alignment horizontal="center" vertical="center"/>
    </xf>
    <xf numFmtId="3" fontId="5" fillId="0" borderId="27" xfId="0" applyNumberFormat="1" applyFont="1" applyBorder="1" applyAlignment="1">
      <alignment horizontal="center" vertical="center"/>
    </xf>
    <xf numFmtId="3" fontId="4" fillId="0" borderId="27" xfId="0" applyNumberFormat="1" applyFont="1" applyFill="1" applyBorder="1" applyAlignment="1">
      <alignment horizontal="center" vertical="center"/>
    </xf>
    <xf numFmtId="3" fontId="27" fillId="3" borderId="29" xfId="0" applyNumberFormat="1" applyFont="1" applyFill="1" applyBorder="1" applyAlignment="1">
      <alignment horizontal="center" vertical="center"/>
    </xf>
    <xf numFmtId="3" fontId="29" fillId="11" borderId="46" xfId="0" applyNumberFormat="1" applyFont="1" applyFill="1" applyBorder="1" applyAlignment="1">
      <alignment horizontal="center"/>
    </xf>
    <xf numFmtId="3" fontId="29" fillId="11" borderId="6" xfId="0" applyNumberFormat="1" applyFont="1" applyFill="1" applyBorder="1" applyAlignment="1">
      <alignment horizontal="center"/>
    </xf>
    <xf numFmtId="3" fontId="29" fillId="11" borderId="48" xfId="0" applyNumberFormat="1" applyFont="1" applyFill="1" applyBorder="1" applyAlignment="1">
      <alignment horizontal="center"/>
    </xf>
    <xf numFmtId="0" fontId="5" fillId="2" borderId="56" xfId="0" applyNumberFormat="1" applyFont="1" applyFill="1" applyBorder="1" applyAlignment="1">
      <alignment horizontal="center"/>
    </xf>
    <xf numFmtId="3" fontId="5" fillId="10" borderId="23" xfId="0" applyNumberFormat="1" applyFont="1" applyFill="1" applyBorder="1" applyAlignment="1">
      <alignment horizontal="center"/>
    </xf>
    <xf numFmtId="3" fontId="1" fillId="0" borderId="0" xfId="0" applyNumberFormat="1" applyFont="1" applyAlignment="1">
      <alignment horizontal="right"/>
    </xf>
    <xf numFmtId="0" fontId="5" fillId="2" borderId="57" xfId="0" applyNumberFormat="1" applyFont="1" applyFill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" fillId="0" borderId="22" xfId="0" applyNumberFormat="1" applyFont="1" applyBorder="1" applyAlignment="1">
      <alignment horizontal="center"/>
    </xf>
    <xf numFmtId="3" fontId="5" fillId="10" borderId="20" xfId="0" applyNumberFormat="1" applyFont="1" applyFill="1" applyBorder="1" applyAlignment="1">
      <alignment horizontal="center"/>
    </xf>
    <xf numFmtId="0" fontId="5" fillId="2" borderId="35" xfId="0" applyNumberFormat="1" applyFont="1" applyFill="1" applyBorder="1" applyAlignment="1">
      <alignment horizontal="center"/>
    </xf>
    <xf numFmtId="3" fontId="4" fillId="0" borderId="65" xfId="0" applyNumberFormat="1" applyFont="1" applyFill="1" applyBorder="1" applyAlignment="1">
      <alignment horizontal="center"/>
    </xf>
    <xf numFmtId="3" fontId="5" fillId="2" borderId="57" xfId="0" applyNumberFormat="1" applyFont="1" applyFill="1" applyBorder="1" applyAlignment="1">
      <alignment horizontal="center"/>
    </xf>
    <xf numFmtId="2" fontId="5" fillId="0" borderId="22" xfId="0" applyNumberFormat="1" applyFont="1" applyBorder="1" applyAlignment="1">
      <alignment horizontal="center"/>
    </xf>
    <xf numFmtId="2" fontId="4" fillId="0" borderId="22" xfId="0" applyNumberFormat="1" applyFont="1" applyBorder="1" applyAlignment="1">
      <alignment horizontal="center"/>
    </xf>
    <xf numFmtId="2" fontId="4" fillId="0" borderId="23" xfId="0" applyNumberFormat="1" applyFont="1" applyBorder="1" applyAlignment="1">
      <alignment horizontal="center"/>
    </xf>
    <xf numFmtId="0" fontId="0" fillId="0" borderId="0" xfId="0" applyAlignment="1"/>
    <xf numFmtId="0" fontId="38" fillId="0" borderId="0" xfId="1" applyFont="1" applyAlignment="1" applyProtection="1">
      <alignment horizontal="left"/>
    </xf>
    <xf numFmtId="0" fontId="2" fillId="0" borderId="0" xfId="1" applyAlignment="1" applyProtection="1">
      <alignment horizontal="left"/>
    </xf>
    <xf numFmtId="0" fontId="32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9" fillId="8" borderId="0" xfId="0" applyFont="1" applyFill="1" applyAlignment="1">
      <alignment horizontal="center"/>
    </xf>
    <xf numFmtId="0" fontId="38" fillId="0" borderId="0" xfId="1" applyFont="1" applyAlignment="1" applyProtection="1">
      <alignment horizontal="left" wrapText="1"/>
    </xf>
    <xf numFmtId="0" fontId="2" fillId="0" borderId="0" xfId="1" applyAlignment="1" applyProtection="1">
      <alignment horizontal="left" wrapText="1"/>
    </xf>
    <xf numFmtId="0" fontId="2" fillId="0" borderId="0" xfId="1" applyAlignment="1" applyProtection="1"/>
    <xf numFmtId="0" fontId="38" fillId="0" borderId="0" xfId="1" applyFont="1" applyAlignment="1" applyProtection="1"/>
    <xf numFmtId="0" fontId="2" fillId="0" borderId="0" xfId="1" applyFont="1" applyAlignment="1" applyProtection="1"/>
    <xf numFmtId="0" fontId="0" fillId="0" borderId="0" xfId="0"/>
    <xf numFmtId="3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3" fontId="2" fillId="0" borderId="0" xfId="1" applyNumberFormat="1" applyFont="1" applyAlignment="1" applyProtection="1">
      <alignment horizontal="center"/>
    </xf>
    <xf numFmtId="3" fontId="4" fillId="0" borderId="0" xfId="0" applyNumberFormat="1" applyFont="1" applyAlignment="1">
      <alignment horizontal="left"/>
    </xf>
    <xf numFmtId="0" fontId="3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3" fontId="17" fillId="0" borderId="0" xfId="0" applyNumberFormat="1" applyFont="1" applyAlignment="1">
      <alignment horizontal="center"/>
    </xf>
    <xf numFmtId="3" fontId="17" fillId="0" borderId="0" xfId="0" applyNumberFormat="1" applyFont="1" applyAlignment="1"/>
    <xf numFmtId="3" fontId="1" fillId="0" borderId="0" xfId="0" applyNumberFormat="1" applyFont="1" applyAlignment="1">
      <alignment horizontal="left"/>
    </xf>
    <xf numFmtId="0" fontId="35" fillId="0" borderId="0" xfId="0" applyFont="1" applyAlignment="1"/>
    <xf numFmtId="0" fontId="1" fillId="0" borderId="0" xfId="0" applyFont="1" applyAlignment="1"/>
    <xf numFmtId="3" fontId="6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left"/>
    </xf>
    <xf numFmtId="3" fontId="25" fillId="2" borderId="17" xfId="0" applyNumberFormat="1" applyFont="1" applyFill="1" applyBorder="1" applyAlignment="1">
      <alignment horizontal="center"/>
    </xf>
    <xf numFmtId="3" fontId="25" fillId="2" borderId="64" xfId="0" applyNumberFormat="1" applyFont="1" applyFill="1" applyBorder="1" applyAlignment="1">
      <alignment horizontal="center"/>
    </xf>
    <xf numFmtId="3" fontId="25" fillId="2" borderId="18" xfId="0" applyNumberFormat="1" applyFont="1" applyFill="1" applyBorder="1" applyAlignment="1">
      <alignment horizontal="center"/>
    </xf>
    <xf numFmtId="3" fontId="25" fillId="2" borderId="12" xfId="0" applyNumberFormat="1" applyFont="1" applyFill="1" applyBorder="1" applyAlignment="1">
      <alignment horizontal="center"/>
    </xf>
    <xf numFmtId="0" fontId="41" fillId="0" borderId="12" xfId="0" applyFont="1" applyBorder="1" applyAlignment="1">
      <alignment horizontal="center"/>
    </xf>
    <xf numFmtId="3" fontId="1" fillId="0" borderId="0" xfId="0" applyNumberFormat="1" applyFont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0" fontId="36" fillId="0" borderId="0" xfId="0" applyFont="1" applyAlignment="1">
      <alignment horizontal="center" wrapText="1"/>
    </xf>
    <xf numFmtId="3" fontId="0" fillId="0" borderId="0" xfId="0" applyNumberFormat="1" applyAlignment="1">
      <alignment horizontal="center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/>
    <xf numFmtId="0" fontId="3" fillId="0" borderId="0" xfId="0" applyFont="1" applyAlignment="1">
      <alignment horizontal="center"/>
    </xf>
    <xf numFmtId="0" fontId="18" fillId="0" borderId="0" xfId="0" applyFont="1" applyAlignment="1"/>
    <xf numFmtId="3" fontId="3" fillId="0" borderId="0" xfId="0" applyNumberFormat="1" applyFont="1" applyAlignment="1">
      <alignment horizontal="center" wrapText="1" shrinkToFit="1"/>
    </xf>
    <xf numFmtId="0" fontId="18" fillId="0" borderId="0" xfId="0" applyFont="1" applyAlignment="1">
      <alignment wrapText="1" shrinkToFit="1"/>
    </xf>
    <xf numFmtId="0" fontId="42" fillId="0" borderId="0" xfId="0" applyFont="1" applyAlignment="1"/>
    <xf numFmtId="0" fontId="18" fillId="0" borderId="0" xfId="0" applyFont="1" applyAlignment="1">
      <alignment horizontal="center"/>
    </xf>
    <xf numFmtId="0" fontId="3" fillId="0" borderId="0" xfId="0" applyFont="1" applyAlignment="1"/>
    <xf numFmtId="3" fontId="5" fillId="0" borderId="0" xfId="0" applyNumberFormat="1" applyFont="1" applyAlignment="1">
      <alignment horizontal="center"/>
    </xf>
    <xf numFmtId="3" fontId="5" fillId="2" borderId="4" xfId="0" applyNumberFormat="1" applyFont="1" applyFill="1" applyBorder="1" applyAlignment="1">
      <alignment horizontal="center"/>
    </xf>
    <xf numFmtId="3" fontId="5" fillId="2" borderId="51" xfId="0" applyNumberFormat="1" applyFont="1" applyFill="1" applyBorder="1" applyAlignment="1">
      <alignment horizontal="center"/>
    </xf>
    <xf numFmtId="3" fontId="5" fillId="2" borderId="45" xfId="0" applyNumberFormat="1" applyFont="1" applyFill="1" applyBorder="1" applyAlignment="1">
      <alignment horizontal="center"/>
    </xf>
    <xf numFmtId="0" fontId="43" fillId="0" borderId="0" xfId="0" applyFont="1" applyAlignment="1"/>
    <xf numFmtId="3" fontId="13" fillId="0" borderId="0" xfId="0" applyNumberFormat="1" applyFont="1" applyFill="1" applyAlignment="1">
      <alignment horizontal="center"/>
    </xf>
    <xf numFmtId="3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6" fillId="2" borderId="62" xfId="0" applyNumberFormat="1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3" fontId="6" fillId="2" borderId="62" xfId="0" applyNumberFormat="1" applyFont="1" applyFill="1" applyBorder="1" applyAlignment="1">
      <alignment horizontal="center" vertical="center" wrapText="1" shrinkToFit="1"/>
    </xf>
    <xf numFmtId="0" fontId="0" fillId="0" borderId="58" xfId="0" applyBorder="1" applyAlignment="1">
      <alignment horizontal="center" vertical="center" wrapText="1" shrinkToFit="1"/>
    </xf>
    <xf numFmtId="3" fontId="7" fillId="0" borderId="0" xfId="0" applyNumberFormat="1" applyFont="1" applyAlignment="1">
      <alignment vertical="center" wrapText="1"/>
    </xf>
    <xf numFmtId="3" fontId="6" fillId="2" borderId="63" xfId="0" applyNumberFormat="1" applyFont="1" applyFill="1" applyBorder="1" applyAlignment="1">
      <alignment horizontal="center" vertical="center" wrapText="1" shrinkToFit="1"/>
    </xf>
    <xf numFmtId="0" fontId="0" fillId="0" borderId="59" xfId="0" applyBorder="1" applyAlignment="1">
      <alignment horizontal="center" vertical="center" wrapText="1" shrinkToFit="1"/>
    </xf>
    <xf numFmtId="3" fontId="3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7" fillId="0" borderId="0" xfId="0" applyNumberFormat="1" applyFont="1" applyAlignment="1">
      <alignment horizontal="left"/>
    </xf>
    <xf numFmtId="3" fontId="3" fillId="0" borderId="0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left" vertical="center"/>
    </xf>
    <xf numFmtId="3" fontId="6" fillId="2" borderId="4" xfId="0" applyNumberFormat="1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0" fillId="0" borderId="45" xfId="0" applyBorder="1" applyAlignment="1">
      <alignment horizontal="center"/>
    </xf>
    <xf numFmtId="3" fontId="6" fillId="2" borderId="51" xfId="0" applyNumberFormat="1" applyFont="1" applyFill="1" applyBorder="1" applyAlignment="1">
      <alignment horizontal="center"/>
    </xf>
    <xf numFmtId="0" fontId="0" fillId="0" borderId="51" xfId="0" applyBorder="1" applyAlignment="1">
      <alignment horizontal="center"/>
    </xf>
    <xf numFmtId="3" fontId="4" fillId="0" borderId="0" xfId="0" applyNumberFormat="1" applyFont="1" applyAlignment="1">
      <alignment horizontal="center" wrapText="1"/>
    </xf>
    <xf numFmtId="3" fontId="30" fillId="0" borderId="0" xfId="0" applyNumberFormat="1" applyFont="1" applyFill="1" applyBorder="1" applyAlignment="1">
      <alignment horizontal="center"/>
    </xf>
    <xf numFmtId="3" fontId="31" fillId="0" borderId="0" xfId="0" applyNumberFormat="1" applyFont="1" applyAlignment="1">
      <alignment horizontal="center" vertical="center" wrapText="1"/>
    </xf>
    <xf numFmtId="3" fontId="31" fillId="0" borderId="24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26" fillId="0" borderId="0" xfId="0" applyNumberFormat="1" applyFont="1" applyFill="1" applyAlignment="1">
      <alignment horizontal="right"/>
    </xf>
  </cellXfs>
  <cellStyles count="9">
    <cellStyle name="Hipervínculo" xfId="1" builtinId="8"/>
    <cellStyle name="Normal" xfId="0" builtinId="0"/>
    <cellStyle name="Normal_24" xfId="6"/>
    <cellStyle name="Normal_37" xfId="2"/>
    <cellStyle name="Normal_37.Municip" xfId="3"/>
    <cellStyle name="Normal_37.Municip_1" xfId="7"/>
    <cellStyle name="Normal_39" xfId="8"/>
    <cellStyle name="Normal_Hoja1" xfId="4"/>
    <cellStyle name="Normal_TODOS" xfId="5"/>
  </cellStyles>
  <dxfs count="1"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856287425149781E-2"/>
          <c:y val="6.494313210848647E-2"/>
          <c:w val="0.6973360989495847"/>
          <c:h val="0.80602467794973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'[1]ANEXO I'!$A$37</c:f>
              <c:strCache>
                <c:ptCount val="1"/>
                <c:pt idx="0">
                  <c:v>FISICA</c:v>
                </c:pt>
              </c:strCache>
            </c:strRef>
          </c:tx>
          <c:invertIfNegative val="0"/>
          <c:cat>
            <c:numRef>
              <c:f>'[1]ANEXO I'!$B$36:$L$36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'[1]ANEXO I'!$B$37:$L$37</c:f>
              <c:numCache>
                <c:formatCode>General</c:formatCode>
                <c:ptCount val="11"/>
                <c:pt idx="0">
                  <c:v>121780</c:v>
                </c:pt>
                <c:pt idx="1">
                  <c:v>128562</c:v>
                </c:pt>
                <c:pt idx="2">
                  <c:v>130356</c:v>
                </c:pt>
                <c:pt idx="3">
                  <c:v>141329</c:v>
                </c:pt>
                <c:pt idx="4">
                  <c:v>147205</c:v>
                </c:pt>
                <c:pt idx="5">
                  <c:v>147526</c:v>
                </c:pt>
                <c:pt idx="6">
                  <c:v>155724</c:v>
                </c:pt>
                <c:pt idx="7">
                  <c:v>165883</c:v>
                </c:pt>
                <c:pt idx="8">
                  <c:v>168375</c:v>
                </c:pt>
                <c:pt idx="9">
                  <c:v>180765</c:v>
                </c:pt>
                <c:pt idx="10">
                  <c:v>186237</c:v>
                </c:pt>
              </c:numCache>
            </c:numRef>
          </c:val>
        </c:ser>
        <c:ser>
          <c:idx val="1"/>
          <c:order val="1"/>
          <c:tx>
            <c:strRef>
              <c:f>'[1]ANEXO I'!$A$38</c:f>
              <c:strCache>
                <c:ptCount val="1"/>
                <c:pt idx="0">
                  <c:v>OSTEOARTICULAR</c:v>
                </c:pt>
              </c:strCache>
            </c:strRef>
          </c:tx>
          <c:invertIfNegative val="0"/>
          <c:cat>
            <c:numRef>
              <c:f>'[1]ANEXO I'!$B$36:$L$36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'[1]ANEXO I'!$B$38:$L$38</c:f>
              <c:numCache>
                <c:formatCode>General</c:formatCode>
                <c:ptCount val="11"/>
                <c:pt idx="0">
                  <c:v>46198</c:v>
                </c:pt>
                <c:pt idx="1">
                  <c:v>48750</c:v>
                </c:pt>
                <c:pt idx="2">
                  <c:v>50013</c:v>
                </c:pt>
                <c:pt idx="3">
                  <c:v>54408</c:v>
                </c:pt>
                <c:pt idx="4">
                  <c:v>54408</c:v>
                </c:pt>
                <c:pt idx="5">
                  <c:v>54408</c:v>
                </c:pt>
                <c:pt idx="6">
                  <c:v>61401</c:v>
                </c:pt>
                <c:pt idx="7">
                  <c:v>65600</c:v>
                </c:pt>
                <c:pt idx="8">
                  <c:v>67616</c:v>
                </c:pt>
                <c:pt idx="9">
                  <c:v>71960</c:v>
                </c:pt>
                <c:pt idx="10">
                  <c:v>74467</c:v>
                </c:pt>
              </c:numCache>
            </c:numRef>
          </c:val>
        </c:ser>
        <c:ser>
          <c:idx val="2"/>
          <c:order val="2"/>
          <c:tx>
            <c:strRef>
              <c:f>'[1]ANEXO I'!$A$39</c:f>
              <c:strCache>
                <c:ptCount val="1"/>
                <c:pt idx="0">
                  <c:v>ENFERMEDADES CRONICAS</c:v>
                </c:pt>
              </c:strCache>
            </c:strRef>
          </c:tx>
          <c:spPr>
            <a:solidFill>
              <a:srgbClr val="4FB32B"/>
            </a:solidFill>
          </c:spPr>
          <c:invertIfNegative val="0"/>
          <c:cat>
            <c:numRef>
              <c:f>'[1]ANEXO I'!$B$36:$L$36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'[1]ANEXO I'!$B$39:$L$39</c:f>
              <c:numCache>
                <c:formatCode>General</c:formatCode>
                <c:ptCount val="11"/>
                <c:pt idx="0">
                  <c:v>40409</c:v>
                </c:pt>
                <c:pt idx="1">
                  <c:v>42128</c:v>
                </c:pt>
                <c:pt idx="2">
                  <c:v>42280</c:v>
                </c:pt>
                <c:pt idx="3">
                  <c:v>45894</c:v>
                </c:pt>
                <c:pt idx="4">
                  <c:v>45894</c:v>
                </c:pt>
                <c:pt idx="5">
                  <c:v>45894</c:v>
                </c:pt>
                <c:pt idx="6">
                  <c:v>48961</c:v>
                </c:pt>
                <c:pt idx="7">
                  <c:v>52117</c:v>
                </c:pt>
                <c:pt idx="8">
                  <c:v>52370</c:v>
                </c:pt>
                <c:pt idx="9">
                  <c:v>56416</c:v>
                </c:pt>
                <c:pt idx="10">
                  <c:v>57698</c:v>
                </c:pt>
              </c:numCache>
            </c:numRef>
          </c:val>
        </c:ser>
        <c:ser>
          <c:idx val="3"/>
          <c:order val="3"/>
          <c:tx>
            <c:strRef>
              <c:f>'[1]ANEXO I'!$A$40</c:f>
              <c:strCache>
                <c:ptCount val="1"/>
                <c:pt idx="0">
                  <c:v>NEUROMUSCULAR</c:v>
                </c:pt>
              </c:strCache>
            </c:strRef>
          </c:tx>
          <c:invertIfNegative val="0"/>
          <c:cat>
            <c:numRef>
              <c:f>'[1]ANEXO I'!$B$36:$L$36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'[1]ANEXO I'!$B$40:$L$40</c:f>
              <c:numCache>
                <c:formatCode>General</c:formatCode>
                <c:ptCount val="11"/>
                <c:pt idx="0">
                  <c:v>25910</c:v>
                </c:pt>
                <c:pt idx="1">
                  <c:v>27047</c:v>
                </c:pt>
                <c:pt idx="2">
                  <c:v>27090</c:v>
                </c:pt>
                <c:pt idx="3">
                  <c:v>28825</c:v>
                </c:pt>
                <c:pt idx="4">
                  <c:v>28825</c:v>
                </c:pt>
                <c:pt idx="5">
                  <c:v>28825</c:v>
                </c:pt>
                <c:pt idx="6">
                  <c:v>31703</c:v>
                </c:pt>
                <c:pt idx="7">
                  <c:v>33503</c:v>
                </c:pt>
                <c:pt idx="8">
                  <c:v>33747</c:v>
                </c:pt>
                <c:pt idx="9">
                  <c:v>35616</c:v>
                </c:pt>
                <c:pt idx="10">
                  <c:v>36172</c:v>
                </c:pt>
              </c:numCache>
            </c:numRef>
          </c:val>
        </c:ser>
        <c:ser>
          <c:idx val="4"/>
          <c:order val="4"/>
          <c:tx>
            <c:strRef>
              <c:f>'[1]ANEXO I'!$A$41</c:f>
              <c:strCache>
                <c:ptCount val="1"/>
                <c:pt idx="0">
                  <c:v>EXPRESIVA</c:v>
                </c:pt>
              </c:strCache>
            </c:strRef>
          </c:tx>
          <c:invertIfNegative val="0"/>
          <c:cat>
            <c:numRef>
              <c:f>'[1]ANEXO I'!$B$36:$L$36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'[1]ANEXO I'!$B$41:$L$41</c:f>
              <c:numCache>
                <c:formatCode>General</c:formatCode>
                <c:ptCount val="11"/>
                <c:pt idx="0">
                  <c:v>1240</c:v>
                </c:pt>
                <c:pt idx="1">
                  <c:v>1381</c:v>
                </c:pt>
                <c:pt idx="2">
                  <c:v>1409</c:v>
                </c:pt>
                <c:pt idx="3">
                  <c:v>1536</c:v>
                </c:pt>
                <c:pt idx="4">
                  <c:v>1536</c:v>
                </c:pt>
                <c:pt idx="5">
                  <c:v>1536</c:v>
                </c:pt>
                <c:pt idx="6">
                  <c:v>1724</c:v>
                </c:pt>
                <c:pt idx="7">
                  <c:v>1876</c:v>
                </c:pt>
                <c:pt idx="8">
                  <c:v>1903</c:v>
                </c:pt>
                <c:pt idx="9">
                  <c:v>2089</c:v>
                </c:pt>
                <c:pt idx="10">
                  <c:v>2160</c:v>
                </c:pt>
              </c:numCache>
            </c:numRef>
          </c:val>
        </c:ser>
        <c:ser>
          <c:idx val="5"/>
          <c:order val="5"/>
          <c:tx>
            <c:strRef>
              <c:f>'[1]ANEXO I'!$A$42</c:f>
              <c:strCache>
                <c:ptCount val="1"/>
                <c:pt idx="0">
                  <c:v>MIXTA</c:v>
                </c:pt>
              </c:strCache>
            </c:strRef>
          </c:tx>
          <c:invertIfNegative val="0"/>
          <c:cat>
            <c:numRef>
              <c:f>'[1]ANEXO I'!$B$36:$L$36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'[1]ANEXO I'!$B$42:$L$42</c:f>
              <c:numCache>
                <c:formatCode>General</c:formatCode>
                <c:ptCount val="11"/>
                <c:pt idx="0">
                  <c:v>4669</c:v>
                </c:pt>
                <c:pt idx="1">
                  <c:v>5252</c:v>
                </c:pt>
                <c:pt idx="2">
                  <c:v>5362</c:v>
                </c:pt>
                <c:pt idx="3">
                  <c:v>6282</c:v>
                </c:pt>
                <c:pt idx="4">
                  <c:v>6282</c:v>
                </c:pt>
                <c:pt idx="5">
                  <c:v>6282</c:v>
                </c:pt>
                <c:pt idx="6">
                  <c:v>7265</c:v>
                </c:pt>
                <c:pt idx="7">
                  <c:v>7983</c:v>
                </c:pt>
                <c:pt idx="8">
                  <c:v>7891</c:v>
                </c:pt>
                <c:pt idx="9">
                  <c:v>9544</c:v>
                </c:pt>
                <c:pt idx="10">
                  <c:v>10504</c:v>
                </c:pt>
              </c:numCache>
            </c:numRef>
          </c:val>
        </c:ser>
        <c:ser>
          <c:idx val="6"/>
          <c:order val="6"/>
          <c:tx>
            <c:strRef>
              <c:f>'[1]ANEXO I'!$A$43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cat>
            <c:numRef>
              <c:f>'[1]ANEXO I'!$B$36:$L$36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'[1]ANEXO I'!$B$43:$L$43</c:f>
              <c:numCache>
                <c:formatCode>General</c:formatCode>
                <c:ptCount val="11"/>
                <c:pt idx="0">
                  <c:v>3354</c:v>
                </c:pt>
                <c:pt idx="1">
                  <c:v>4004</c:v>
                </c:pt>
                <c:pt idx="2">
                  <c:v>4202</c:v>
                </c:pt>
                <c:pt idx="3">
                  <c:v>4384</c:v>
                </c:pt>
                <c:pt idx="4">
                  <c:v>4384</c:v>
                </c:pt>
                <c:pt idx="5">
                  <c:v>4384</c:v>
                </c:pt>
                <c:pt idx="6">
                  <c:v>4670</c:v>
                </c:pt>
                <c:pt idx="7">
                  <c:v>4804</c:v>
                </c:pt>
                <c:pt idx="8">
                  <c:v>4848</c:v>
                </c:pt>
                <c:pt idx="9">
                  <c:v>5140</c:v>
                </c:pt>
                <c:pt idx="10">
                  <c:v>5236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798080"/>
        <c:axId val="192803968"/>
      </c:barChart>
      <c:dateAx>
        <c:axId val="192798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78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92803968"/>
        <c:crosses val="autoZero"/>
        <c:auto val="0"/>
        <c:lblOffset val="100"/>
        <c:baseTimeUnit val="days"/>
      </c:dateAx>
      <c:valAx>
        <c:axId val="192803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9279808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1824633371877464"/>
          <c:y val="0.19492472923643164"/>
          <c:w val="0.18175366628122541"/>
          <c:h val="0.61615017950342477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rgbClr val="5E9EFF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2700000" scaled="1"/>
      <a:tileRect/>
    </a:gradFill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86351706036745"/>
          <c:y val="7.4548702245552642E-2"/>
          <c:w val="0.50855446194225551"/>
          <c:h val="0.798225065616797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'[1]ANEXO I'!$A$77</c:f>
              <c:strCache>
                <c:ptCount val="1"/>
                <c:pt idx="0">
                  <c:v>PSIQUICA</c:v>
                </c:pt>
              </c:strCache>
            </c:strRef>
          </c:tx>
          <c:spPr>
            <a:solidFill>
              <a:srgbClr val="7B72F6"/>
            </a:solidFill>
          </c:spPr>
          <c:invertIfNegative val="0"/>
          <c:cat>
            <c:multiLvlStrRef>
              <c:f>'[1]ANEXO I'!$B$69:$L$76</c:f>
              <c:multiLvlStrCache>
                <c:ptCount val="11"/>
                <c:lvl/>
                <c:lvl/>
                <c:lvl/>
                <c:lvl/>
                <c:lvl/>
                <c:lvl>
                  <c:pt idx="10">
                    <c:v>39612</c:v>
                  </c:pt>
                </c:lvl>
                <c:lvl>
                  <c:pt idx="10">
                    <c:v>31889</c:v>
                  </c:pt>
                </c:lvl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0">
                    <c:v>2013</c:v>
                  </c:pt>
                </c:lvl>
              </c:multiLvlStrCache>
            </c:multiLvlStrRef>
          </c:cat>
          <c:val>
            <c:numRef>
              <c:f>'[1]ANEXO I'!$B$77:$L$77</c:f>
              <c:numCache>
                <c:formatCode>General</c:formatCode>
                <c:ptCount val="11"/>
                <c:pt idx="0">
                  <c:v>39428</c:v>
                </c:pt>
                <c:pt idx="1">
                  <c:v>42356</c:v>
                </c:pt>
                <c:pt idx="2">
                  <c:v>43704</c:v>
                </c:pt>
                <c:pt idx="3">
                  <c:v>47420</c:v>
                </c:pt>
                <c:pt idx="4">
                  <c:v>50187</c:v>
                </c:pt>
                <c:pt idx="5">
                  <c:v>52452</c:v>
                </c:pt>
                <c:pt idx="6">
                  <c:v>55620</c:v>
                </c:pt>
                <c:pt idx="7">
                  <c:v>59721</c:v>
                </c:pt>
                <c:pt idx="8">
                  <c:v>62730</c:v>
                </c:pt>
                <c:pt idx="9">
                  <c:v>67835</c:v>
                </c:pt>
                <c:pt idx="10">
                  <c:v>71501</c:v>
                </c:pt>
              </c:numCache>
            </c:numRef>
          </c:val>
        </c:ser>
        <c:ser>
          <c:idx val="1"/>
          <c:order val="1"/>
          <c:tx>
            <c:strRef>
              <c:f>'[1]ANEXO I'!$A$78</c:f>
              <c:strCache>
                <c:ptCount val="1"/>
                <c:pt idx="0">
                  <c:v>INTELECTUAL</c:v>
                </c:pt>
              </c:strCache>
            </c:strRef>
          </c:tx>
          <c:spPr>
            <a:solidFill>
              <a:srgbClr val="B1D7F9"/>
            </a:solidFill>
          </c:spPr>
          <c:invertIfNegative val="0"/>
          <c:cat>
            <c:multiLvlStrRef>
              <c:f>'[1]ANEXO I'!$B$69:$L$76</c:f>
              <c:multiLvlStrCache>
                <c:ptCount val="11"/>
                <c:lvl/>
                <c:lvl/>
                <c:lvl/>
                <c:lvl/>
                <c:lvl/>
                <c:lvl>
                  <c:pt idx="10">
                    <c:v>39612</c:v>
                  </c:pt>
                </c:lvl>
                <c:lvl>
                  <c:pt idx="10">
                    <c:v>31889</c:v>
                  </c:pt>
                </c:lvl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0">
                    <c:v>2013</c:v>
                  </c:pt>
                </c:lvl>
              </c:multiLvlStrCache>
            </c:multiLvlStrRef>
          </c:cat>
          <c:val>
            <c:numRef>
              <c:f>'[1]ANEXO I'!$B$78:$L$78</c:f>
              <c:numCache>
                <c:formatCode>General</c:formatCode>
                <c:ptCount val="11"/>
                <c:pt idx="0">
                  <c:v>21356</c:v>
                </c:pt>
                <c:pt idx="1">
                  <c:v>22155</c:v>
                </c:pt>
                <c:pt idx="2">
                  <c:v>22157</c:v>
                </c:pt>
                <c:pt idx="3">
                  <c:v>23069</c:v>
                </c:pt>
                <c:pt idx="4">
                  <c:v>23955</c:v>
                </c:pt>
                <c:pt idx="5">
                  <c:v>24835</c:v>
                </c:pt>
                <c:pt idx="6">
                  <c:v>26194</c:v>
                </c:pt>
                <c:pt idx="7">
                  <c:v>27588</c:v>
                </c:pt>
                <c:pt idx="8">
                  <c:v>28801</c:v>
                </c:pt>
                <c:pt idx="9">
                  <c:v>30495</c:v>
                </c:pt>
                <c:pt idx="10">
                  <c:v>31889</c:v>
                </c:pt>
              </c:numCache>
            </c:numRef>
          </c:val>
        </c:ser>
        <c:ser>
          <c:idx val="2"/>
          <c:order val="2"/>
          <c:tx>
            <c:strRef>
              <c:f>'[1]ANEXO I'!$A$79</c:f>
              <c:strCache>
                <c:ptCount val="1"/>
                <c:pt idx="0">
                  <c:v>ENFERMEDAD MENTAL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multiLvlStrRef>
              <c:f>'[1]ANEXO I'!$B$69:$L$76</c:f>
              <c:multiLvlStrCache>
                <c:ptCount val="11"/>
                <c:lvl/>
                <c:lvl/>
                <c:lvl/>
                <c:lvl/>
                <c:lvl/>
                <c:lvl>
                  <c:pt idx="10">
                    <c:v>39612</c:v>
                  </c:pt>
                </c:lvl>
                <c:lvl>
                  <c:pt idx="10">
                    <c:v>31889</c:v>
                  </c:pt>
                </c:lvl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0">
                    <c:v>2013</c:v>
                  </c:pt>
                </c:lvl>
              </c:multiLvlStrCache>
            </c:multiLvlStrRef>
          </c:cat>
          <c:val>
            <c:numRef>
              <c:f>'[1]ANEXO I'!$B$79:$L$79</c:f>
              <c:numCache>
                <c:formatCode>General</c:formatCode>
                <c:ptCount val="11"/>
                <c:pt idx="0">
                  <c:v>18072</c:v>
                </c:pt>
                <c:pt idx="1">
                  <c:v>20201</c:v>
                </c:pt>
                <c:pt idx="2">
                  <c:v>21547</c:v>
                </c:pt>
                <c:pt idx="3">
                  <c:v>24351</c:v>
                </c:pt>
                <c:pt idx="4">
                  <c:v>26232</c:v>
                </c:pt>
                <c:pt idx="5">
                  <c:v>27617</c:v>
                </c:pt>
                <c:pt idx="6">
                  <c:v>29426</c:v>
                </c:pt>
                <c:pt idx="7">
                  <c:v>32133</c:v>
                </c:pt>
                <c:pt idx="8">
                  <c:v>33929</c:v>
                </c:pt>
                <c:pt idx="9">
                  <c:v>37340</c:v>
                </c:pt>
                <c:pt idx="10">
                  <c:v>39612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665920"/>
        <c:axId val="199671808"/>
      </c:barChart>
      <c:catAx>
        <c:axId val="19966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96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99671808"/>
        <c:crosses val="autoZero"/>
        <c:auto val="1"/>
        <c:lblAlgn val="ctr"/>
        <c:lblOffset val="100"/>
        <c:noMultiLvlLbl val="0"/>
      </c:catAx>
      <c:valAx>
        <c:axId val="199671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996659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rgbClr val="4F81BD">
            <a:tint val="66000"/>
            <a:satMod val="160000"/>
          </a:srgbClr>
        </a:gs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path path="shape">
        <a:fillToRect l="50000" t="50000" r="50000" b="50000"/>
      </a:path>
      <a:tileRect/>
    </a:gradFill>
    <a:effectLst>
      <a:outerShdw blurRad="50800" dist="50800" dir="5400000" algn="ctr" rotWithShape="0">
        <a:schemeClr val="accent1">
          <a:lumMod val="20000"/>
          <a:lumOff val="80000"/>
        </a:scheme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7604077580207"/>
          <c:y val="9.9565176502774452E-2"/>
          <c:w val="0.72053789340733132"/>
          <c:h val="0.77216650850239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'[1]ANEXO I'!$A$103</c:f>
              <c:strCache>
                <c:ptCount val="1"/>
                <c:pt idx="0">
                  <c:v>SENSORIAL</c:v>
                </c:pt>
              </c:strCache>
            </c:strRef>
          </c:tx>
          <c:spPr>
            <a:solidFill>
              <a:srgbClr val="CE8FF1"/>
            </a:solidFill>
          </c:spPr>
          <c:invertIfNegative val="0"/>
          <c:cat>
            <c:numRef>
              <c:f>'[1]ANEXO I'!$B$102:$L$102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'[1]ANEXO I'!$B$103:$L$103</c:f>
              <c:numCache>
                <c:formatCode>General</c:formatCode>
                <c:ptCount val="11"/>
                <c:pt idx="0">
                  <c:v>31981</c:v>
                </c:pt>
                <c:pt idx="1">
                  <c:v>34042</c:v>
                </c:pt>
                <c:pt idx="2">
                  <c:v>35119</c:v>
                </c:pt>
                <c:pt idx="3">
                  <c:v>37778</c:v>
                </c:pt>
                <c:pt idx="4">
                  <c:v>39358</c:v>
                </c:pt>
                <c:pt idx="5">
                  <c:v>39811</c:v>
                </c:pt>
                <c:pt idx="6">
                  <c:v>41895</c:v>
                </c:pt>
                <c:pt idx="7">
                  <c:v>44182</c:v>
                </c:pt>
                <c:pt idx="8">
                  <c:v>45114</c:v>
                </c:pt>
                <c:pt idx="9">
                  <c:v>47447</c:v>
                </c:pt>
                <c:pt idx="10">
                  <c:v>48437</c:v>
                </c:pt>
              </c:numCache>
            </c:numRef>
          </c:val>
        </c:ser>
        <c:ser>
          <c:idx val="1"/>
          <c:order val="1"/>
          <c:tx>
            <c:strRef>
              <c:f>'[1]ANEXO I'!$A$104</c:f>
              <c:strCache>
                <c:ptCount val="1"/>
                <c:pt idx="0">
                  <c:v>AUDITIVA</c:v>
                </c:pt>
              </c:strCache>
            </c:strRef>
          </c:tx>
          <c:spPr>
            <a:solidFill>
              <a:srgbClr val="505FF2"/>
            </a:solidFill>
          </c:spPr>
          <c:invertIfNegative val="0"/>
          <c:cat>
            <c:numRef>
              <c:f>'[1]ANEXO I'!$B$102:$L$102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'[1]ANEXO I'!$B$104:$L$104</c:f>
              <c:numCache>
                <c:formatCode>General</c:formatCode>
                <c:ptCount val="11"/>
                <c:pt idx="0">
                  <c:v>11778</c:v>
                </c:pt>
                <c:pt idx="1">
                  <c:v>12704</c:v>
                </c:pt>
                <c:pt idx="2">
                  <c:v>13399</c:v>
                </c:pt>
                <c:pt idx="3">
                  <c:v>14668</c:v>
                </c:pt>
                <c:pt idx="4">
                  <c:v>15652</c:v>
                </c:pt>
                <c:pt idx="5">
                  <c:v>16208</c:v>
                </c:pt>
                <c:pt idx="6">
                  <c:v>17382</c:v>
                </c:pt>
                <c:pt idx="7">
                  <c:v>18512</c:v>
                </c:pt>
                <c:pt idx="8">
                  <c:v>19290</c:v>
                </c:pt>
                <c:pt idx="9">
                  <c:v>20501</c:v>
                </c:pt>
                <c:pt idx="10">
                  <c:v>21252</c:v>
                </c:pt>
              </c:numCache>
            </c:numRef>
          </c:val>
        </c:ser>
        <c:ser>
          <c:idx val="2"/>
          <c:order val="2"/>
          <c:tx>
            <c:strRef>
              <c:f>'[1]ANEXO I'!$A$105</c:f>
              <c:strCache>
                <c:ptCount val="1"/>
                <c:pt idx="0">
                  <c:v>VISUAL</c:v>
                </c:pt>
              </c:strCache>
            </c:strRef>
          </c:tx>
          <c:spPr>
            <a:solidFill>
              <a:srgbClr val="D4D8FC"/>
            </a:solidFill>
          </c:spPr>
          <c:invertIfNegative val="0"/>
          <c:cat>
            <c:numRef>
              <c:f>'[1]ANEXO I'!$B$102:$L$102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'[1]ANEXO I'!$B$105:$L$105</c:f>
              <c:numCache>
                <c:formatCode>General</c:formatCode>
                <c:ptCount val="11"/>
                <c:pt idx="0">
                  <c:v>20203</c:v>
                </c:pt>
                <c:pt idx="1">
                  <c:v>21338</c:v>
                </c:pt>
                <c:pt idx="2">
                  <c:v>21720</c:v>
                </c:pt>
                <c:pt idx="3">
                  <c:v>23110</c:v>
                </c:pt>
                <c:pt idx="4">
                  <c:v>23706</c:v>
                </c:pt>
                <c:pt idx="5">
                  <c:v>23603</c:v>
                </c:pt>
                <c:pt idx="6">
                  <c:v>24513</c:v>
                </c:pt>
                <c:pt idx="7">
                  <c:v>25670</c:v>
                </c:pt>
                <c:pt idx="8">
                  <c:v>25824</c:v>
                </c:pt>
                <c:pt idx="9">
                  <c:v>26946</c:v>
                </c:pt>
                <c:pt idx="10">
                  <c:v>27185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679360"/>
        <c:axId val="199685248"/>
      </c:barChart>
      <c:dateAx>
        <c:axId val="199679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3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99685248"/>
        <c:crosses val="autoZero"/>
        <c:auto val="0"/>
        <c:lblOffset val="100"/>
        <c:baseTimeUnit val="days"/>
      </c:dateAx>
      <c:valAx>
        <c:axId val="199685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9967936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rgbClr val="8488C4"/>
        </a:gs>
        <a:gs pos="53000">
          <a:srgbClr val="D4DEFF"/>
        </a:gs>
        <a:gs pos="83000">
          <a:srgbClr val="D4DEFF"/>
        </a:gs>
        <a:gs pos="100000">
          <a:srgbClr val="96AB94"/>
        </a:gs>
      </a:gsLst>
      <a:lin ang="5400000" scaled="1"/>
      <a:tileRect/>
    </a:gra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4.png"/><Relationship Id="rId1" Type="http://schemas.openxmlformats.org/officeDocument/2006/relationships/image" Target="../media/image1.jpe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114300</xdr:rowOff>
    </xdr:from>
    <xdr:to>
      <xdr:col>1</xdr:col>
      <xdr:colOff>857250</xdr:colOff>
      <xdr:row>0</xdr:row>
      <xdr:rowOff>733425</xdr:rowOff>
    </xdr:to>
    <xdr:pic>
      <xdr:nvPicPr>
        <xdr:cNvPr id="157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14300"/>
          <a:ext cx="2447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476250</xdr:colOff>
      <xdr:row>0</xdr:row>
      <xdr:rowOff>85725</xdr:rowOff>
    </xdr:from>
    <xdr:to>
      <xdr:col>6</xdr:col>
      <xdr:colOff>742950</xdr:colOff>
      <xdr:row>0</xdr:row>
      <xdr:rowOff>1114425</xdr:rowOff>
    </xdr:to>
    <xdr:pic>
      <xdr:nvPicPr>
        <xdr:cNvPr id="15725" name="Picture 34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86850" y="85725"/>
          <a:ext cx="10287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</xdr:row>
      <xdr:rowOff>66675</xdr:rowOff>
    </xdr:from>
    <xdr:to>
      <xdr:col>6</xdr:col>
      <xdr:colOff>733425</xdr:colOff>
      <xdr:row>25</xdr:row>
      <xdr:rowOff>142875</xdr:rowOff>
    </xdr:to>
    <xdr:pic>
      <xdr:nvPicPr>
        <xdr:cNvPr id="15726" name="Picture 34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6353175"/>
          <a:ext cx="101060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209550</xdr:rowOff>
    </xdr:from>
    <xdr:to>
      <xdr:col>2</xdr:col>
      <xdr:colOff>276225</xdr:colOff>
      <xdr:row>0</xdr:row>
      <xdr:rowOff>828675</xdr:rowOff>
    </xdr:to>
    <xdr:pic>
      <xdr:nvPicPr>
        <xdr:cNvPr id="2789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9550"/>
          <a:ext cx="2447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</xdr:row>
      <xdr:rowOff>57150</xdr:rowOff>
    </xdr:from>
    <xdr:to>
      <xdr:col>8</xdr:col>
      <xdr:colOff>876300</xdr:colOff>
      <xdr:row>23</xdr:row>
      <xdr:rowOff>123825</xdr:rowOff>
    </xdr:to>
    <xdr:pic>
      <xdr:nvPicPr>
        <xdr:cNvPr id="27897" name="Picture 23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143500"/>
          <a:ext cx="84201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219075</xdr:rowOff>
    </xdr:from>
    <xdr:to>
      <xdr:col>2</xdr:col>
      <xdr:colOff>257175</xdr:colOff>
      <xdr:row>0</xdr:row>
      <xdr:rowOff>838200</xdr:rowOff>
    </xdr:to>
    <xdr:pic>
      <xdr:nvPicPr>
        <xdr:cNvPr id="289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219075"/>
          <a:ext cx="2447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21</xdr:row>
      <xdr:rowOff>19050</xdr:rowOff>
    </xdr:from>
    <xdr:to>
      <xdr:col>8</xdr:col>
      <xdr:colOff>866775</xdr:colOff>
      <xdr:row>23</xdr:row>
      <xdr:rowOff>85725</xdr:rowOff>
    </xdr:to>
    <xdr:pic>
      <xdr:nvPicPr>
        <xdr:cNvPr id="28921" name="Picture 23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5286375"/>
          <a:ext cx="84391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2</xdr:col>
      <xdr:colOff>333375</xdr:colOff>
      <xdr:row>0</xdr:row>
      <xdr:rowOff>781050</xdr:rowOff>
    </xdr:to>
    <xdr:pic>
      <xdr:nvPicPr>
        <xdr:cNvPr id="2994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1925"/>
          <a:ext cx="2447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</xdr:row>
      <xdr:rowOff>28575</xdr:rowOff>
    </xdr:from>
    <xdr:to>
      <xdr:col>9</xdr:col>
      <xdr:colOff>0</xdr:colOff>
      <xdr:row>22</xdr:row>
      <xdr:rowOff>104775</xdr:rowOff>
    </xdr:to>
    <xdr:pic>
      <xdr:nvPicPr>
        <xdr:cNvPr id="29945" name="Picture 23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991100"/>
          <a:ext cx="76009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238125</xdr:rowOff>
    </xdr:from>
    <xdr:to>
      <xdr:col>2</xdr:col>
      <xdr:colOff>457200</xdr:colOff>
      <xdr:row>0</xdr:row>
      <xdr:rowOff>857250</xdr:rowOff>
    </xdr:to>
    <xdr:pic>
      <xdr:nvPicPr>
        <xdr:cNvPr id="3096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38125"/>
          <a:ext cx="2447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</xdr:row>
      <xdr:rowOff>95250</xdr:rowOff>
    </xdr:from>
    <xdr:to>
      <xdr:col>9</xdr:col>
      <xdr:colOff>19050</xdr:colOff>
      <xdr:row>23</xdr:row>
      <xdr:rowOff>0</xdr:rowOff>
    </xdr:to>
    <xdr:pic>
      <xdr:nvPicPr>
        <xdr:cNvPr id="30969" name="Picture 23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029200"/>
          <a:ext cx="780097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2</xdr:col>
      <xdr:colOff>361950</xdr:colOff>
      <xdr:row>0</xdr:row>
      <xdr:rowOff>771525</xdr:rowOff>
    </xdr:to>
    <xdr:pic>
      <xdr:nvPicPr>
        <xdr:cNvPr id="3198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2400"/>
          <a:ext cx="2447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</xdr:row>
      <xdr:rowOff>133350</xdr:rowOff>
    </xdr:from>
    <xdr:to>
      <xdr:col>12</xdr:col>
      <xdr:colOff>0</xdr:colOff>
      <xdr:row>22</xdr:row>
      <xdr:rowOff>152400</xdr:rowOff>
    </xdr:to>
    <xdr:pic>
      <xdr:nvPicPr>
        <xdr:cNvPr id="31989" name="Picture 23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381625"/>
          <a:ext cx="94297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200025</xdr:rowOff>
    </xdr:from>
    <xdr:to>
      <xdr:col>0</xdr:col>
      <xdr:colOff>2457450</xdr:colOff>
      <xdr:row>0</xdr:row>
      <xdr:rowOff>819150</xdr:rowOff>
    </xdr:to>
    <xdr:pic>
      <xdr:nvPicPr>
        <xdr:cNvPr id="166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200025"/>
          <a:ext cx="2447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201</xdr:row>
      <xdr:rowOff>104775</xdr:rowOff>
    </xdr:from>
    <xdr:to>
      <xdr:col>6</xdr:col>
      <xdr:colOff>0</xdr:colOff>
      <xdr:row>203</xdr:row>
      <xdr:rowOff>104775</xdr:rowOff>
    </xdr:to>
    <xdr:pic>
      <xdr:nvPicPr>
        <xdr:cNvPr id="16634" name="Picture 23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1843325"/>
          <a:ext cx="94107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209550</xdr:rowOff>
    </xdr:from>
    <xdr:to>
      <xdr:col>1</xdr:col>
      <xdr:colOff>409575</xdr:colOff>
      <xdr:row>0</xdr:row>
      <xdr:rowOff>828675</xdr:rowOff>
    </xdr:to>
    <xdr:pic>
      <xdr:nvPicPr>
        <xdr:cNvPr id="3300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09550"/>
          <a:ext cx="2447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189</xdr:row>
      <xdr:rowOff>180975</xdr:rowOff>
    </xdr:from>
    <xdr:to>
      <xdr:col>8</xdr:col>
      <xdr:colOff>647700</xdr:colOff>
      <xdr:row>191</xdr:row>
      <xdr:rowOff>161925</xdr:rowOff>
    </xdr:to>
    <xdr:pic>
      <xdr:nvPicPr>
        <xdr:cNvPr id="33009" name="Picture 22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9166800"/>
          <a:ext cx="82391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104775</xdr:rowOff>
    </xdr:from>
    <xdr:to>
      <xdr:col>3</xdr:col>
      <xdr:colOff>104775</xdr:colOff>
      <xdr:row>0</xdr:row>
      <xdr:rowOff>723900</xdr:rowOff>
    </xdr:to>
    <xdr:pic>
      <xdr:nvPicPr>
        <xdr:cNvPr id="340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04775"/>
          <a:ext cx="2447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192</xdr:row>
      <xdr:rowOff>19050</xdr:rowOff>
    </xdr:from>
    <xdr:to>
      <xdr:col>17</xdr:col>
      <xdr:colOff>19050</xdr:colOff>
      <xdr:row>194</xdr:row>
      <xdr:rowOff>114300</xdr:rowOff>
    </xdr:to>
    <xdr:pic>
      <xdr:nvPicPr>
        <xdr:cNvPr id="34029" name="Picture 2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6128325"/>
          <a:ext cx="76485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47625</xdr:rowOff>
    </xdr:from>
    <xdr:to>
      <xdr:col>1</xdr:col>
      <xdr:colOff>276225</xdr:colOff>
      <xdr:row>1</xdr:row>
      <xdr:rowOff>0</xdr:rowOff>
    </xdr:to>
    <xdr:pic>
      <xdr:nvPicPr>
        <xdr:cNvPr id="39735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47625"/>
          <a:ext cx="2447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47</xdr:row>
      <xdr:rowOff>1558925</xdr:rowOff>
    </xdr:from>
    <xdr:to>
      <xdr:col>11</xdr:col>
      <xdr:colOff>1028700</xdr:colOff>
      <xdr:row>51</xdr:row>
      <xdr:rowOff>0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1163300"/>
          <a:ext cx="10998200" cy="8382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31750</xdr:colOff>
      <xdr:row>125</xdr:row>
      <xdr:rowOff>142874</xdr:rowOff>
    </xdr:from>
    <xdr:to>
      <xdr:col>12</xdr:col>
      <xdr:colOff>31750</xdr:colOff>
      <xdr:row>144</xdr:row>
      <xdr:rowOff>63499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750" y="25177749"/>
          <a:ext cx="11017250" cy="1000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66675</xdr:rowOff>
    </xdr:from>
    <xdr:to>
      <xdr:col>11</xdr:col>
      <xdr:colOff>981075</xdr:colOff>
      <xdr:row>47</xdr:row>
      <xdr:rowOff>1476375</xdr:rowOff>
    </xdr:to>
    <xdr:graphicFrame macro="">
      <xdr:nvGraphicFramePr>
        <xdr:cNvPr id="11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723900</xdr:colOff>
      <xdr:row>79</xdr:row>
      <xdr:rowOff>38100</xdr:rowOff>
    </xdr:from>
    <xdr:to>
      <xdr:col>12</xdr:col>
      <xdr:colOff>47625</xdr:colOff>
      <xdr:row>93</xdr:row>
      <xdr:rowOff>190500</xdr:rowOff>
    </xdr:to>
    <xdr:graphicFrame macro="">
      <xdr:nvGraphicFramePr>
        <xdr:cNvPr id="12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838199</xdr:colOff>
      <xdr:row>100</xdr:row>
      <xdr:rowOff>47624</xdr:rowOff>
    </xdr:from>
    <xdr:to>
      <xdr:col>11</xdr:col>
      <xdr:colOff>1028699</xdr:colOff>
      <xdr:row>118</xdr:row>
      <xdr:rowOff>1381124</xdr:rowOff>
    </xdr:to>
    <xdr:graphicFrame macro="">
      <xdr:nvGraphicFramePr>
        <xdr:cNvPr id="13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161925</xdr:colOff>
      <xdr:row>3</xdr:row>
      <xdr:rowOff>438150</xdr:rowOff>
    </xdr:to>
    <xdr:pic>
      <xdr:nvPicPr>
        <xdr:cNvPr id="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447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400050</xdr:rowOff>
    </xdr:from>
    <xdr:to>
      <xdr:col>10</xdr:col>
      <xdr:colOff>542925</xdr:colOff>
      <xdr:row>0</xdr:row>
      <xdr:rowOff>1009650</xdr:rowOff>
    </xdr:to>
    <xdr:pic>
      <xdr:nvPicPr>
        <xdr:cNvPr id="197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0050"/>
          <a:ext cx="24479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</xdr:row>
      <xdr:rowOff>76200</xdr:rowOff>
    </xdr:from>
    <xdr:to>
      <xdr:col>22</xdr:col>
      <xdr:colOff>752475</xdr:colOff>
      <xdr:row>26</xdr:row>
      <xdr:rowOff>104775</xdr:rowOff>
    </xdr:to>
    <xdr:pic>
      <xdr:nvPicPr>
        <xdr:cNvPr id="19738" name="Picture 27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991225"/>
          <a:ext cx="150876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628650</xdr:rowOff>
    </xdr:from>
    <xdr:to>
      <xdr:col>1</xdr:col>
      <xdr:colOff>914400</xdr:colOff>
      <xdr:row>0</xdr:row>
      <xdr:rowOff>1247775</xdr:rowOff>
    </xdr:to>
    <xdr:pic>
      <xdr:nvPicPr>
        <xdr:cNvPr id="2074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28650"/>
          <a:ext cx="2447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</xdr:colOff>
      <xdr:row>15</xdr:row>
      <xdr:rowOff>28575</xdr:rowOff>
    </xdr:from>
    <xdr:to>
      <xdr:col>5</xdr:col>
      <xdr:colOff>171450</xdr:colOff>
      <xdr:row>16</xdr:row>
      <xdr:rowOff>180975</xdr:rowOff>
    </xdr:to>
    <xdr:pic>
      <xdr:nvPicPr>
        <xdr:cNvPr id="20749" name="Picture 25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4686300"/>
          <a:ext cx="8515349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3</xdr:col>
      <xdr:colOff>66675</xdr:colOff>
      <xdr:row>5</xdr:row>
      <xdr:rowOff>9525</xdr:rowOff>
    </xdr:to>
    <xdr:pic>
      <xdr:nvPicPr>
        <xdr:cNvPr id="2177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0025"/>
          <a:ext cx="2447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</xdr:row>
      <xdr:rowOff>19050</xdr:rowOff>
    </xdr:from>
    <xdr:to>
      <xdr:col>9</xdr:col>
      <xdr:colOff>1571625</xdr:colOff>
      <xdr:row>29</xdr:row>
      <xdr:rowOff>95250</xdr:rowOff>
    </xdr:to>
    <xdr:pic>
      <xdr:nvPicPr>
        <xdr:cNvPr id="21773" name="Picture 25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334000"/>
          <a:ext cx="81915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3</xdr:col>
      <xdr:colOff>333375</xdr:colOff>
      <xdr:row>5</xdr:row>
      <xdr:rowOff>9525</xdr:rowOff>
    </xdr:to>
    <xdr:pic>
      <xdr:nvPicPr>
        <xdr:cNvPr id="2279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76225"/>
          <a:ext cx="2447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</xdr:row>
      <xdr:rowOff>76200</xdr:rowOff>
    </xdr:from>
    <xdr:to>
      <xdr:col>10</xdr:col>
      <xdr:colOff>9525</xdr:colOff>
      <xdr:row>26</xdr:row>
      <xdr:rowOff>123825</xdr:rowOff>
    </xdr:to>
    <xdr:pic>
      <xdr:nvPicPr>
        <xdr:cNvPr id="22797" name="Picture 25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933950"/>
          <a:ext cx="82867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485775</xdr:rowOff>
    </xdr:from>
    <xdr:to>
      <xdr:col>3</xdr:col>
      <xdr:colOff>209550</xdr:colOff>
      <xdr:row>0</xdr:row>
      <xdr:rowOff>1104900</xdr:rowOff>
    </xdr:to>
    <xdr:pic>
      <xdr:nvPicPr>
        <xdr:cNvPr id="238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485775"/>
          <a:ext cx="2447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</xdr:row>
      <xdr:rowOff>104775</xdr:rowOff>
    </xdr:from>
    <xdr:to>
      <xdr:col>27</xdr:col>
      <xdr:colOff>733425</xdr:colOff>
      <xdr:row>31</xdr:row>
      <xdr:rowOff>123825</xdr:rowOff>
    </xdr:to>
    <xdr:pic>
      <xdr:nvPicPr>
        <xdr:cNvPr id="23817" name="Picture 25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7029450"/>
          <a:ext cx="148685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390525</xdr:rowOff>
    </xdr:from>
    <xdr:to>
      <xdr:col>1</xdr:col>
      <xdr:colOff>1200150</xdr:colOff>
      <xdr:row>0</xdr:row>
      <xdr:rowOff>1009650</xdr:rowOff>
    </xdr:to>
    <xdr:pic>
      <xdr:nvPicPr>
        <xdr:cNvPr id="248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90525"/>
          <a:ext cx="2447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</xdr:row>
      <xdr:rowOff>168275</xdr:rowOff>
    </xdr:from>
    <xdr:to>
      <xdr:col>4</xdr:col>
      <xdr:colOff>1317625</xdr:colOff>
      <xdr:row>21</xdr:row>
      <xdr:rowOff>142875</xdr:rowOff>
    </xdr:to>
    <xdr:pic>
      <xdr:nvPicPr>
        <xdr:cNvPr id="24829" name="Picture 24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756275"/>
          <a:ext cx="7239000" cy="498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619125</xdr:rowOff>
    </xdr:from>
    <xdr:to>
      <xdr:col>2</xdr:col>
      <xdr:colOff>257175</xdr:colOff>
      <xdr:row>0</xdr:row>
      <xdr:rowOff>1238250</xdr:rowOff>
    </xdr:to>
    <xdr:pic>
      <xdr:nvPicPr>
        <xdr:cNvPr id="2584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619125"/>
          <a:ext cx="2447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</xdr:row>
      <xdr:rowOff>28575</xdr:rowOff>
    </xdr:from>
    <xdr:to>
      <xdr:col>7</xdr:col>
      <xdr:colOff>0</xdr:colOff>
      <xdr:row>20</xdr:row>
      <xdr:rowOff>76200</xdr:rowOff>
    </xdr:to>
    <xdr:pic>
      <xdr:nvPicPr>
        <xdr:cNvPr id="25849" name="Picture 23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153025"/>
          <a:ext cx="72771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349250</xdr:colOff>
      <xdr:row>0</xdr:row>
      <xdr:rowOff>47625</xdr:rowOff>
    </xdr:from>
    <xdr:to>
      <xdr:col>2</xdr:col>
      <xdr:colOff>63500</xdr:colOff>
      <xdr:row>0</xdr:row>
      <xdr:rowOff>666750</xdr:rowOff>
    </xdr:to>
    <xdr:pic>
      <xdr:nvPicPr>
        <xdr:cNvPr id="4044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47625"/>
          <a:ext cx="2444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</xdr:row>
      <xdr:rowOff>85725</xdr:rowOff>
    </xdr:from>
    <xdr:to>
      <xdr:col>9</xdr:col>
      <xdr:colOff>28574</xdr:colOff>
      <xdr:row>18</xdr:row>
      <xdr:rowOff>0</xdr:rowOff>
    </xdr:to>
    <xdr:pic>
      <xdr:nvPicPr>
        <xdr:cNvPr id="40449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371975"/>
          <a:ext cx="8677274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o\Perfil%20Usuario\asa46\Configuraci&#243;n%20local\Archivos%20temporales%20de%20Internet\Content.Outlook\VLR09T78\TABLAS_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vol y Tipol"/>
      <sheetName val="Tabla 1 bis"/>
      <sheetName val="Tabla 2"/>
      <sheetName val="Tabla 3"/>
      <sheetName val="4. Total HM"/>
      <sheetName val="Tabla 5"/>
      <sheetName val="TABLA 6"/>
      <sheetName val="7 Areas"/>
      <sheetName val="8"/>
      <sheetName val="TABLA 9"/>
      <sheetName val="TABLA 10"/>
      <sheetName val="10 BIS"/>
      <sheetName val="TABLA 11"/>
      <sheetName val="TABLA 12"/>
      <sheetName val="TABLA 13"/>
      <sheetName val="TABLA 14"/>
      <sheetName val="15"/>
      <sheetName val="16"/>
      <sheetName val="17"/>
      <sheetName val="24"/>
      <sheetName val="25"/>
      <sheetName val="26"/>
      <sheetName val="27"/>
      <sheetName val="28"/>
      <sheetName val="29"/>
      <sheetName val="30"/>
      <sheetName val="32"/>
      <sheetName val="37.Municip"/>
      <sheetName val="39"/>
      <sheetName val="40"/>
      <sheetName val="42.S.Down"/>
      <sheetName val="43.Lesion Med"/>
      <sheetName val="44.Esp Bifida"/>
      <sheetName val="45.Autism"/>
      <sheetName val="46.Escl Mult"/>
      <sheetName val="47.Audit"/>
      <sheetName val="48.Paral Cerebr"/>
      <sheetName val="49. Daño Cerebral"/>
      <sheetName val="50. Parkinson"/>
      <sheetName val="ANEXO I"/>
      <sheetName val="TOTALES"/>
      <sheetName val="ANEXO II MENORES 65"/>
      <sheetName val="AREAS 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36">
          <cell r="B36">
            <v>2003</v>
          </cell>
          <cell r="C36">
            <v>2004</v>
          </cell>
          <cell r="D36">
            <v>2005</v>
          </cell>
          <cell r="E36">
            <v>2006</v>
          </cell>
          <cell r="F36">
            <v>2007</v>
          </cell>
          <cell r="G36">
            <v>2008</v>
          </cell>
          <cell r="H36">
            <v>2009</v>
          </cell>
          <cell r="I36">
            <v>2010</v>
          </cell>
          <cell r="J36">
            <v>2011</v>
          </cell>
          <cell r="K36">
            <v>2012</v>
          </cell>
          <cell r="L36">
            <v>2013</v>
          </cell>
        </row>
        <row r="37">
          <cell r="A37" t="str">
            <v>FISICA</v>
          </cell>
          <cell r="B37">
            <v>121780</v>
          </cell>
          <cell r="C37">
            <v>128562</v>
          </cell>
          <cell r="D37">
            <v>130356</v>
          </cell>
          <cell r="E37">
            <v>141329</v>
          </cell>
          <cell r="F37">
            <v>147205</v>
          </cell>
          <cell r="G37">
            <v>147526</v>
          </cell>
          <cell r="H37">
            <v>155724</v>
          </cell>
          <cell r="I37">
            <v>165883</v>
          </cell>
          <cell r="J37">
            <v>168375</v>
          </cell>
          <cell r="K37">
            <v>180765</v>
          </cell>
          <cell r="L37">
            <v>186237</v>
          </cell>
        </row>
        <row r="38">
          <cell r="A38" t="str">
            <v>OSTEOARTICULAR</v>
          </cell>
          <cell r="B38">
            <v>46198</v>
          </cell>
          <cell r="C38">
            <v>48750</v>
          </cell>
          <cell r="D38">
            <v>50013</v>
          </cell>
          <cell r="E38">
            <v>54408</v>
          </cell>
          <cell r="F38">
            <v>54408</v>
          </cell>
          <cell r="G38">
            <v>54408</v>
          </cell>
          <cell r="H38">
            <v>61401</v>
          </cell>
          <cell r="I38">
            <v>65600</v>
          </cell>
          <cell r="J38">
            <v>67616</v>
          </cell>
          <cell r="K38">
            <v>71960</v>
          </cell>
          <cell r="L38">
            <v>74467</v>
          </cell>
        </row>
        <row r="39">
          <cell r="A39" t="str">
            <v>ENFERMEDADES CRONICAS</v>
          </cell>
          <cell r="B39">
            <v>40409</v>
          </cell>
          <cell r="C39">
            <v>42128</v>
          </cell>
          <cell r="D39">
            <v>42280</v>
          </cell>
          <cell r="E39">
            <v>45894</v>
          </cell>
          <cell r="F39">
            <v>45894</v>
          </cell>
          <cell r="G39">
            <v>45894</v>
          </cell>
          <cell r="H39">
            <v>48961</v>
          </cell>
          <cell r="I39">
            <v>52117</v>
          </cell>
          <cell r="J39">
            <v>52370</v>
          </cell>
          <cell r="K39">
            <v>56416</v>
          </cell>
          <cell r="L39">
            <v>57698</v>
          </cell>
        </row>
        <row r="40">
          <cell r="A40" t="str">
            <v>NEUROMUSCULAR</v>
          </cell>
          <cell r="B40">
            <v>25910</v>
          </cell>
          <cell r="C40">
            <v>27047</v>
          </cell>
          <cell r="D40">
            <v>27090</v>
          </cell>
          <cell r="E40">
            <v>28825</v>
          </cell>
          <cell r="F40">
            <v>28825</v>
          </cell>
          <cell r="G40">
            <v>28825</v>
          </cell>
          <cell r="H40">
            <v>31703</v>
          </cell>
          <cell r="I40">
            <v>33503</v>
          </cell>
          <cell r="J40">
            <v>33747</v>
          </cell>
          <cell r="K40">
            <v>35616</v>
          </cell>
          <cell r="L40">
            <v>36172</v>
          </cell>
        </row>
        <row r="41">
          <cell r="A41" t="str">
            <v>EXPRESIVA</v>
          </cell>
          <cell r="B41">
            <v>1240</v>
          </cell>
          <cell r="C41">
            <v>1381</v>
          </cell>
          <cell r="D41">
            <v>1409</v>
          </cell>
          <cell r="E41">
            <v>1536</v>
          </cell>
          <cell r="F41">
            <v>1536</v>
          </cell>
          <cell r="G41">
            <v>1536</v>
          </cell>
          <cell r="H41">
            <v>1724</v>
          </cell>
          <cell r="I41">
            <v>1876</v>
          </cell>
          <cell r="J41">
            <v>1903</v>
          </cell>
          <cell r="K41">
            <v>2089</v>
          </cell>
          <cell r="L41">
            <v>2160</v>
          </cell>
        </row>
        <row r="42">
          <cell r="A42" t="str">
            <v>MIXTA</v>
          </cell>
          <cell r="B42">
            <v>4669</v>
          </cell>
          <cell r="C42">
            <v>5252</v>
          </cell>
          <cell r="D42">
            <v>5362</v>
          </cell>
          <cell r="E42">
            <v>6282</v>
          </cell>
          <cell r="F42">
            <v>6282</v>
          </cell>
          <cell r="G42">
            <v>6282</v>
          </cell>
          <cell r="H42">
            <v>7265</v>
          </cell>
          <cell r="I42">
            <v>7983</v>
          </cell>
          <cell r="J42">
            <v>7891</v>
          </cell>
          <cell r="K42">
            <v>9544</v>
          </cell>
          <cell r="L42">
            <v>10504</v>
          </cell>
        </row>
        <row r="43">
          <cell r="A43" t="str">
            <v>OTRAS</v>
          </cell>
          <cell r="B43">
            <v>3354</v>
          </cell>
          <cell r="C43">
            <v>4004</v>
          </cell>
          <cell r="D43">
            <v>4202</v>
          </cell>
          <cell r="E43">
            <v>4384</v>
          </cell>
          <cell r="F43">
            <v>4384</v>
          </cell>
          <cell r="G43">
            <v>4384</v>
          </cell>
          <cell r="H43">
            <v>4670</v>
          </cell>
          <cell r="I43">
            <v>4804</v>
          </cell>
          <cell r="J43">
            <v>4848</v>
          </cell>
          <cell r="K43">
            <v>5140</v>
          </cell>
          <cell r="L43">
            <v>5236</v>
          </cell>
        </row>
        <row r="69">
          <cell r="B69">
            <v>2003</v>
          </cell>
          <cell r="C69">
            <v>2004</v>
          </cell>
          <cell r="D69">
            <v>2005</v>
          </cell>
          <cell r="E69">
            <v>2006</v>
          </cell>
          <cell r="F69">
            <v>2007</v>
          </cell>
          <cell r="G69">
            <v>2008</v>
          </cell>
          <cell r="H69">
            <v>2009</v>
          </cell>
          <cell r="I69">
            <v>2010</v>
          </cell>
          <cell r="J69">
            <v>2011</v>
          </cell>
          <cell r="K69">
            <v>2012</v>
          </cell>
          <cell r="L69">
            <v>2013</v>
          </cell>
        </row>
        <row r="70">
          <cell r="L70">
            <v>31889</v>
          </cell>
        </row>
        <row r="71">
          <cell r="L71">
            <v>39612</v>
          </cell>
        </row>
        <row r="77">
          <cell r="A77" t="str">
            <v>PSIQUICA</v>
          </cell>
          <cell r="B77">
            <v>39428</v>
          </cell>
          <cell r="C77">
            <v>42356</v>
          </cell>
          <cell r="D77">
            <v>43704</v>
          </cell>
          <cell r="E77">
            <v>47420</v>
          </cell>
          <cell r="F77">
            <v>50187</v>
          </cell>
          <cell r="G77">
            <v>52452</v>
          </cell>
          <cell r="H77">
            <v>55620</v>
          </cell>
          <cell r="I77">
            <v>59721</v>
          </cell>
          <cell r="J77">
            <v>62730</v>
          </cell>
          <cell r="K77">
            <v>67835</v>
          </cell>
          <cell r="L77">
            <v>71501</v>
          </cell>
        </row>
        <row r="78">
          <cell r="A78" t="str">
            <v>INTELECTUAL</v>
          </cell>
          <cell r="B78">
            <v>21356</v>
          </cell>
          <cell r="C78">
            <v>22155</v>
          </cell>
          <cell r="D78">
            <v>22157</v>
          </cell>
          <cell r="E78">
            <v>23069</v>
          </cell>
          <cell r="F78">
            <v>23955</v>
          </cell>
          <cell r="G78">
            <v>24835</v>
          </cell>
          <cell r="H78">
            <v>26194</v>
          </cell>
          <cell r="I78">
            <v>27588</v>
          </cell>
          <cell r="J78">
            <v>28801</v>
          </cell>
          <cell r="K78">
            <v>30495</v>
          </cell>
          <cell r="L78">
            <v>31889</v>
          </cell>
        </row>
        <row r="79">
          <cell r="A79" t="str">
            <v>ENFERMEDAD MENTAL</v>
          </cell>
          <cell r="B79">
            <v>18072</v>
          </cell>
          <cell r="C79">
            <v>20201</v>
          </cell>
          <cell r="D79">
            <v>21547</v>
          </cell>
          <cell r="E79">
            <v>24351</v>
          </cell>
          <cell r="F79">
            <v>26232</v>
          </cell>
          <cell r="G79">
            <v>27617</v>
          </cell>
          <cell r="H79">
            <v>29426</v>
          </cell>
          <cell r="I79">
            <v>32133</v>
          </cell>
          <cell r="J79">
            <v>33929</v>
          </cell>
          <cell r="K79">
            <v>37340</v>
          </cell>
          <cell r="L79">
            <v>39612</v>
          </cell>
        </row>
        <row r="102">
          <cell r="B102">
            <v>2003</v>
          </cell>
          <cell r="C102">
            <v>2004</v>
          </cell>
          <cell r="D102">
            <v>2005</v>
          </cell>
          <cell r="E102">
            <v>2006</v>
          </cell>
          <cell r="F102">
            <v>2007</v>
          </cell>
          <cell r="G102">
            <v>2008</v>
          </cell>
          <cell r="H102">
            <v>2009</v>
          </cell>
          <cell r="I102">
            <v>2010</v>
          </cell>
          <cell r="J102">
            <v>2011</v>
          </cell>
          <cell r="K102">
            <v>2012</v>
          </cell>
          <cell r="L102">
            <v>2013</v>
          </cell>
        </row>
        <row r="103">
          <cell r="A103" t="str">
            <v>SENSORIAL</v>
          </cell>
          <cell r="B103">
            <v>31981</v>
          </cell>
          <cell r="C103">
            <v>34042</v>
          </cell>
          <cell r="D103">
            <v>35119</v>
          </cell>
          <cell r="E103">
            <v>37778</v>
          </cell>
          <cell r="F103">
            <v>39358</v>
          </cell>
          <cell r="G103">
            <v>39811</v>
          </cell>
          <cell r="H103">
            <v>41895</v>
          </cell>
          <cell r="I103">
            <v>44182</v>
          </cell>
          <cell r="J103">
            <v>45114</v>
          </cell>
          <cell r="K103">
            <v>47447</v>
          </cell>
          <cell r="L103">
            <v>48437</v>
          </cell>
        </row>
        <row r="104">
          <cell r="A104" t="str">
            <v>AUDITIVA</v>
          </cell>
          <cell r="B104">
            <v>11778</v>
          </cell>
          <cell r="C104">
            <v>12704</v>
          </cell>
          <cell r="D104">
            <v>13399</v>
          </cell>
          <cell r="E104">
            <v>14668</v>
          </cell>
          <cell r="F104">
            <v>15652</v>
          </cell>
          <cell r="G104">
            <v>16208</v>
          </cell>
          <cell r="H104">
            <v>17382</v>
          </cell>
          <cell r="I104">
            <v>18512</v>
          </cell>
          <cell r="J104">
            <v>19290</v>
          </cell>
          <cell r="K104">
            <v>20501</v>
          </cell>
          <cell r="L104">
            <v>21252</v>
          </cell>
        </row>
        <row r="105">
          <cell r="A105" t="str">
            <v>VISUAL</v>
          </cell>
          <cell r="B105">
            <v>20203</v>
          </cell>
          <cell r="C105">
            <v>21338</v>
          </cell>
          <cell r="D105">
            <v>21720</v>
          </cell>
          <cell r="E105">
            <v>23110</v>
          </cell>
          <cell r="F105">
            <v>23706</v>
          </cell>
          <cell r="G105">
            <v>23603</v>
          </cell>
          <cell r="H105">
            <v>24513</v>
          </cell>
          <cell r="I105">
            <v>25670</v>
          </cell>
          <cell r="J105">
            <v>25824</v>
          </cell>
          <cell r="K105">
            <v>26946</v>
          </cell>
          <cell r="L105">
            <v>27185</v>
          </cell>
        </row>
      </sheetData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R23"/>
  <sheetViews>
    <sheetView tabSelected="1" zoomScaleNormal="100" zoomScaleSheetLayoutView="100" workbookViewId="0"/>
  </sheetViews>
  <sheetFormatPr baseColWidth="10" defaultRowHeight="12.75" x14ac:dyDescent="0.2"/>
  <cols>
    <col min="1" max="1" width="25.7109375" customWidth="1"/>
    <col min="2" max="2" width="69.140625" customWidth="1"/>
  </cols>
  <sheetData>
    <row r="1" spans="1:18" ht="160.5" customHeight="1" x14ac:dyDescent="0.2">
      <c r="A1" t="s">
        <v>18</v>
      </c>
      <c r="B1" s="340" t="s">
        <v>307</v>
      </c>
      <c r="C1" s="341"/>
      <c r="D1" s="341"/>
      <c r="E1" s="341"/>
      <c r="F1" s="337"/>
      <c r="G1" s="337"/>
      <c r="I1" s="247"/>
    </row>
    <row r="2" spans="1:18" x14ac:dyDescent="0.2">
      <c r="A2" s="342" t="s">
        <v>19</v>
      </c>
      <c r="B2" s="342"/>
      <c r="C2" s="342"/>
      <c r="D2" s="342"/>
      <c r="E2" s="342"/>
      <c r="F2" s="342"/>
    </row>
    <row r="3" spans="1:18" ht="15.75" customHeight="1" x14ac:dyDescent="0.35">
      <c r="A3" s="25" t="s">
        <v>1</v>
      </c>
      <c r="B3" s="343" t="s">
        <v>309</v>
      </c>
      <c r="C3" s="344"/>
      <c r="D3" s="344"/>
      <c r="E3" s="344"/>
      <c r="F3" s="344"/>
      <c r="G3" s="2"/>
      <c r="H3" s="2"/>
      <c r="I3" s="2"/>
      <c r="J3" s="2"/>
      <c r="K3" s="2"/>
      <c r="L3" s="2"/>
      <c r="M3" s="2"/>
      <c r="N3" s="2"/>
    </row>
    <row r="4" spans="1:18" x14ac:dyDescent="0.2">
      <c r="A4" s="342" t="s">
        <v>20</v>
      </c>
      <c r="B4" s="342"/>
      <c r="C4" s="342"/>
      <c r="D4" s="342"/>
      <c r="E4" s="342"/>
      <c r="F4" s="342"/>
    </row>
    <row r="5" spans="1:18" ht="15.75" x14ac:dyDescent="0.2">
      <c r="A5" s="25" t="s">
        <v>21</v>
      </c>
      <c r="B5" s="345" t="s">
        <v>22</v>
      </c>
      <c r="C5" s="345"/>
      <c r="D5" s="345"/>
      <c r="E5" s="345"/>
      <c r="F5" s="345"/>
      <c r="G5" s="345"/>
    </row>
    <row r="6" spans="1:18" ht="15.75" x14ac:dyDescent="0.2">
      <c r="A6" s="25" t="s">
        <v>23</v>
      </c>
      <c r="B6" s="345" t="s">
        <v>24</v>
      </c>
      <c r="C6" s="345"/>
      <c r="D6" s="345"/>
      <c r="E6" s="345"/>
      <c r="F6" s="345"/>
      <c r="G6" s="345"/>
      <c r="H6" s="348"/>
      <c r="I6" s="348"/>
      <c r="J6" s="348"/>
      <c r="K6" s="348"/>
    </row>
    <row r="7" spans="1:18" ht="15.75" x14ac:dyDescent="0.2">
      <c r="A7" s="25" t="s">
        <v>25</v>
      </c>
      <c r="B7" s="345" t="s">
        <v>26</v>
      </c>
      <c r="C7" s="345"/>
      <c r="D7" s="345"/>
      <c r="E7" s="345"/>
      <c r="F7" s="345"/>
      <c r="G7" s="345"/>
      <c r="H7" s="348"/>
      <c r="I7" s="348"/>
      <c r="J7" s="348"/>
      <c r="K7" s="348"/>
    </row>
    <row r="8" spans="1:18" ht="15.75" x14ac:dyDescent="0.2">
      <c r="A8" s="25" t="s">
        <v>27</v>
      </c>
      <c r="B8" s="345" t="s">
        <v>28</v>
      </c>
      <c r="C8" s="345"/>
      <c r="D8" s="345"/>
      <c r="E8" s="345"/>
      <c r="F8" s="345"/>
      <c r="G8" s="345"/>
      <c r="H8" s="348"/>
      <c r="I8" s="348"/>
      <c r="J8" s="348"/>
      <c r="K8" s="348"/>
      <c r="L8" s="348"/>
      <c r="M8" s="348"/>
      <c r="N8" s="348"/>
      <c r="O8" s="348"/>
      <c r="P8" s="348"/>
      <c r="Q8" s="348"/>
    </row>
    <row r="9" spans="1:18" x14ac:dyDescent="0.2">
      <c r="A9" s="342" t="s">
        <v>29</v>
      </c>
      <c r="B9" s="342"/>
      <c r="C9" s="342"/>
      <c r="D9" s="342"/>
      <c r="E9" s="342"/>
      <c r="F9" s="342"/>
    </row>
    <row r="10" spans="1:18" ht="15.75" x14ac:dyDescent="0.2">
      <c r="A10" s="25" t="s">
        <v>30</v>
      </c>
      <c r="B10" s="345" t="s">
        <v>31</v>
      </c>
      <c r="C10" s="345"/>
      <c r="D10" s="345"/>
      <c r="E10" s="345"/>
      <c r="F10" s="345"/>
      <c r="G10" s="345"/>
    </row>
    <row r="11" spans="1:18" ht="15.75" customHeight="1" x14ac:dyDescent="0.2">
      <c r="A11" s="342" t="s">
        <v>32</v>
      </c>
      <c r="B11" s="342"/>
      <c r="C11" s="342"/>
      <c r="D11" s="342"/>
      <c r="E11" s="342"/>
      <c r="F11" s="342"/>
    </row>
    <row r="12" spans="1:18" ht="15.75" x14ac:dyDescent="0.2">
      <c r="A12" s="25" t="s">
        <v>33</v>
      </c>
      <c r="B12" s="346" t="s">
        <v>284</v>
      </c>
      <c r="C12" s="345"/>
      <c r="D12" s="345"/>
      <c r="E12" s="345"/>
      <c r="F12" s="345"/>
      <c r="G12" s="345"/>
    </row>
    <row r="13" spans="1:18" ht="15.75" x14ac:dyDescent="0.2">
      <c r="A13" s="25" t="s">
        <v>34</v>
      </c>
      <c r="B13" s="346" t="s">
        <v>83</v>
      </c>
      <c r="C13" s="345"/>
      <c r="D13" s="345"/>
      <c r="E13" s="345"/>
      <c r="F13" s="345"/>
      <c r="G13" s="345"/>
    </row>
    <row r="14" spans="1:18" ht="15.75" x14ac:dyDescent="0.2">
      <c r="A14" s="25" t="s">
        <v>35</v>
      </c>
      <c r="B14" s="347" t="s">
        <v>80</v>
      </c>
      <c r="C14" s="345"/>
      <c r="D14" s="345"/>
      <c r="E14" s="345"/>
      <c r="F14" s="345"/>
      <c r="G14" s="345"/>
      <c r="H14" s="348"/>
      <c r="I14" s="348"/>
      <c r="J14" s="348"/>
      <c r="K14" s="348"/>
      <c r="L14" s="348"/>
    </row>
    <row r="15" spans="1:18" ht="15.75" x14ac:dyDescent="0.2">
      <c r="A15" s="25" t="s">
        <v>36</v>
      </c>
      <c r="B15" s="347" t="s">
        <v>84</v>
      </c>
      <c r="C15" s="345"/>
      <c r="D15" s="345"/>
      <c r="E15" s="345"/>
      <c r="F15" s="345"/>
      <c r="G15" s="345"/>
    </row>
    <row r="16" spans="1:18" ht="15.75" x14ac:dyDescent="0.2">
      <c r="A16" s="25" t="s">
        <v>37</v>
      </c>
      <c r="B16" s="347" t="s">
        <v>81</v>
      </c>
      <c r="C16" s="345"/>
      <c r="D16" s="345"/>
      <c r="E16" s="345"/>
      <c r="F16" s="345"/>
      <c r="G16" s="345"/>
      <c r="H16" s="348"/>
      <c r="I16" s="348"/>
      <c r="J16" s="348"/>
      <c r="K16" s="348"/>
      <c r="L16" s="348"/>
      <c r="M16" s="348"/>
      <c r="N16" s="348"/>
      <c r="O16" s="348"/>
      <c r="P16" s="348"/>
      <c r="Q16" s="348"/>
      <c r="R16" s="348"/>
    </row>
    <row r="17" spans="1:18" ht="15.75" x14ac:dyDescent="0.2">
      <c r="A17" s="25" t="s">
        <v>38</v>
      </c>
      <c r="B17" s="347" t="s">
        <v>82</v>
      </c>
      <c r="C17" s="345"/>
      <c r="D17" s="345"/>
      <c r="E17" s="345"/>
      <c r="F17" s="345"/>
      <c r="G17" s="345"/>
      <c r="H17" s="348"/>
      <c r="I17" s="348"/>
      <c r="J17" s="348"/>
    </row>
    <row r="18" spans="1:18" ht="15.75" x14ac:dyDescent="0.2">
      <c r="A18" s="25" t="s">
        <v>39</v>
      </c>
      <c r="B18" s="345" t="s">
        <v>79</v>
      </c>
      <c r="C18" s="345"/>
      <c r="D18" s="345"/>
      <c r="E18" s="345"/>
      <c r="F18" s="345"/>
      <c r="G18" s="345"/>
      <c r="H18" s="348"/>
      <c r="I18" s="348"/>
      <c r="J18" s="348"/>
      <c r="K18" s="348"/>
      <c r="L18" s="348"/>
    </row>
    <row r="19" spans="1:18" x14ac:dyDescent="0.2">
      <c r="A19" s="342" t="s">
        <v>40</v>
      </c>
      <c r="B19" s="342"/>
      <c r="C19" s="342"/>
      <c r="D19" s="342"/>
      <c r="E19" s="342"/>
      <c r="F19" s="342"/>
    </row>
    <row r="20" spans="1:18" ht="15.75" x14ac:dyDescent="0.2">
      <c r="A20" s="25" t="s">
        <v>41</v>
      </c>
      <c r="B20" s="346" t="s">
        <v>311</v>
      </c>
      <c r="C20" s="346"/>
      <c r="D20" s="346"/>
      <c r="E20" s="346"/>
      <c r="F20" s="346"/>
      <c r="G20" s="346"/>
      <c r="H20" s="345"/>
      <c r="I20" s="345"/>
      <c r="J20" s="345"/>
    </row>
    <row r="21" spans="1:18" ht="15.75" x14ac:dyDescent="0.2">
      <c r="A21" s="25" t="s">
        <v>42</v>
      </c>
      <c r="B21" s="346" t="s">
        <v>312</v>
      </c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345"/>
      <c r="N21" s="345"/>
      <c r="O21" s="345"/>
      <c r="P21" s="345"/>
      <c r="Q21" s="345"/>
      <c r="R21" s="345"/>
    </row>
    <row r="22" spans="1:18" ht="15.75" x14ac:dyDescent="0.2">
      <c r="A22" s="25" t="s">
        <v>43</v>
      </c>
      <c r="B22" s="346" t="s">
        <v>313</v>
      </c>
      <c r="C22" s="345"/>
      <c r="D22" s="345"/>
      <c r="E22" s="345"/>
      <c r="F22" s="345"/>
      <c r="G22" s="345"/>
    </row>
    <row r="23" spans="1:18" ht="15.75" x14ac:dyDescent="0.2">
      <c r="A23" s="25" t="s">
        <v>268</v>
      </c>
      <c r="B23" s="338" t="s">
        <v>314</v>
      </c>
      <c r="C23" s="339"/>
      <c r="D23" s="339"/>
      <c r="E23" s="339"/>
      <c r="F23" s="339"/>
    </row>
  </sheetData>
  <sheetProtection password="DF2B" sheet="1" objects="1" scenarios="1"/>
  <mergeCells count="36">
    <mergeCell ref="H20:J20"/>
    <mergeCell ref="H6:K6"/>
    <mergeCell ref="B7:G7"/>
    <mergeCell ref="H7:K7"/>
    <mergeCell ref="B8:G8"/>
    <mergeCell ref="H8:M8"/>
    <mergeCell ref="N8:Q8"/>
    <mergeCell ref="B21:G21"/>
    <mergeCell ref="A9:F9"/>
    <mergeCell ref="B10:G10"/>
    <mergeCell ref="A11:F11"/>
    <mergeCell ref="H14:L14"/>
    <mergeCell ref="B15:G15"/>
    <mergeCell ref="B16:G16"/>
    <mergeCell ref="H16:M16"/>
    <mergeCell ref="H21:M21"/>
    <mergeCell ref="N16:R16"/>
    <mergeCell ref="B17:G17"/>
    <mergeCell ref="H17:J17"/>
    <mergeCell ref="B18:G18"/>
    <mergeCell ref="H18:L18"/>
    <mergeCell ref="N21:R21"/>
    <mergeCell ref="F1:G1"/>
    <mergeCell ref="B23:F23"/>
    <mergeCell ref="B1:E1"/>
    <mergeCell ref="A2:F2"/>
    <mergeCell ref="B3:F3"/>
    <mergeCell ref="A4:F4"/>
    <mergeCell ref="B5:G5"/>
    <mergeCell ref="B6:G6"/>
    <mergeCell ref="B12:G12"/>
    <mergeCell ref="B13:G13"/>
    <mergeCell ref="B14:G14"/>
    <mergeCell ref="B22:G22"/>
    <mergeCell ref="A19:F19"/>
    <mergeCell ref="B20:G20"/>
  </mergeCells>
  <phoneticPr fontId="11" type="noConversion"/>
  <hyperlinks>
    <hyperlink ref="B3" location="'1'!A1" display="EVOLUCION DEL NUMERO DE PERSONAS CON DISCAPACIDAD 2003-2008 SEGÚN TIPOLOGÍA"/>
    <hyperlink ref="B5:G5" location="'2'!A1" display="PERSONAS CON DISCAPACIDAD SEGÚN  GÉNERO "/>
    <hyperlink ref="B6:G6" location="'3'!A1" display="PERSONAS CON DISCAPACIDAD POR GRUPOS DE EDAD Y GÉNERO "/>
    <hyperlink ref="B7:G7" location="'4'!A1" display="PERSONAS CON DISCAPACIDAD POR GRUPOS DE EDAD Y GÉNERO MENORES DE 65 AÑOS"/>
    <hyperlink ref="B8:G8" location="'5'!A1" display="PERSONAS CON DISCAPACIDAD EN EDAD LABORAL SEGÚN TIPOLOGÍA, GRUPOS DE EDAD Y GÉNERO (DE 16 A 64 AÑOS)"/>
    <hyperlink ref="B10:G10" location="'6'!A1" display="PERSONAS CON DISCAPACIDAD Y POBLACIÓN POR AREAS DE SERVICIOS SOCIALES  "/>
    <hyperlink ref="B12:G12" location="'7'!A1" display="PERSONAS CON DISCAPACIDAD SEGÚN GRADO DE MINUSVALÍA Y GÉNERO"/>
    <hyperlink ref="B13:G13" location="'8'!A1" display="PERSONAS CON DISCAPACIDAD MENORES 65 AÑOS SEGÚN GRADO DE MINUSVALÍA Y GÉNERO"/>
    <hyperlink ref="B14:G14" location="'9'!A1" display="PERSONAS CON DISCAPACIDAD MENORES 65 AÑOS SEGÚN GRADO DE MINUSVALÍA, GRUPOS DE EDAD Y GÉNERO"/>
    <hyperlink ref="B15:G15" location="'10'!A1" display="PERSONAS CON DISCAPACIDAD SEGÚN TIPOLOGÍA Y GÉNERO"/>
    <hyperlink ref="B16:G16" location="'11'!A1" display="PERSONAS CON DISCAPACIDAD SEGÚN TIPOLOGÍA, GRUPOS DE EDAD Y GÉNERO"/>
    <hyperlink ref="B17:G17" location="'12'!A1" display="PERSONAS CON DISCAPACIDAD SEGÚN GRADO DE MINUSVALÍA Y TIPOLOGÍA"/>
    <hyperlink ref="B18:G18" location="'13'!A1" display="PERSONAS CON DISCAPACIDAD MENORES 65 AÑOS SEGÚN GRADO DE MINUSVALÍA, TIPOLOGÍA Y GÉNERO"/>
    <hyperlink ref="B22" location="'16'!A1" display="PERSONAS CON DISCAPACIDAD EN 2009 SEGÚN MUNICIPIOS, TIPOLOGÍA Y GENERO"/>
    <hyperlink ref="B21:R21" location="'15'!A1" display="PERSONAS CON DISCAPACIDAD EN 2008 SEGÚN MUNICIPIOS, TIPOLOGÍA Y GÉNERO"/>
    <hyperlink ref="B23:D23" location="'17'!A1" display="GRÁFICOS DE LA EVOLUCION DEL NUMERO DE PERSONAS CON DISCAPACIDAD 2002-2009 SEGÚN TIPOLOGÍA. "/>
    <hyperlink ref="B20:G20" location="'14'!Área_de_impresión" display="PERSONAS CON DISCAPACIDAD MENORES DE 65 Y MAYORES DE 65 EN 2013 POR MUNICIPIOS Y POBLACIÓN"/>
  </hyperlinks>
  <pageMargins left="0.75" right="0.75" top="0.56000000000000005" bottom="0.45" header="0" footer="0"/>
  <pageSetup paperSize="9" scale="83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7" tint="0.59999389629810485"/>
  </sheetPr>
  <dimension ref="A1:K21"/>
  <sheetViews>
    <sheetView zoomScaleNormal="100" workbookViewId="0"/>
  </sheetViews>
  <sheetFormatPr baseColWidth="10" defaultRowHeight="12.75" x14ac:dyDescent="0.2"/>
  <cols>
    <col min="1" max="1" width="19.140625" customWidth="1"/>
    <col min="2" max="9" width="13.42578125" customWidth="1"/>
  </cols>
  <sheetData>
    <row r="1" spans="1:10" ht="89.25" customHeight="1" x14ac:dyDescent="0.2">
      <c r="B1" s="351" t="s">
        <v>0</v>
      </c>
      <c r="C1" s="351"/>
      <c r="D1" s="351"/>
    </row>
    <row r="4" spans="1:10" ht="18" x14ac:dyDescent="0.35">
      <c r="D4" s="380" t="s">
        <v>35</v>
      </c>
      <c r="E4" s="350"/>
    </row>
    <row r="6" spans="1:10" ht="18" x14ac:dyDescent="0.35">
      <c r="A6" s="349" t="s">
        <v>278</v>
      </c>
      <c r="B6" s="349"/>
      <c r="C6" s="349"/>
      <c r="D6" s="349"/>
      <c r="E6" s="349"/>
      <c r="F6" s="349"/>
      <c r="G6" s="381"/>
      <c r="H6" s="381"/>
      <c r="I6" s="381"/>
    </row>
    <row r="7" spans="1:10" ht="15" x14ac:dyDescent="0.3">
      <c r="A7" s="66"/>
      <c r="B7" s="66"/>
      <c r="C7" s="354" t="s">
        <v>2</v>
      </c>
      <c r="D7" s="376"/>
      <c r="E7" s="354"/>
      <c r="F7" s="354"/>
      <c r="G7" s="66"/>
      <c r="H7" s="66"/>
      <c r="I7" s="96"/>
    </row>
    <row r="8" spans="1:10" ht="15" x14ac:dyDescent="0.3">
      <c r="A8" s="66"/>
      <c r="B8" s="66"/>
      <c r="C8" s="3"/>
      <c r="D8" s="23"/>
      <c r="E8" s="3"/>
      <c r="F8" s="3"/>
      <c r="G8" s="66"/>
      <c r="H8" s="66"/>
      <c r="I8" s="96"/>
    </row>
    <row r="9" spans="1:10" ht="15.75" thickBot="1" x14ac:dyDescent="0.35">
      <c r="A9" s="66"/>
      <c r="B9" s="66"/>
      <c r="C9" s="66"/>
      <c r="D9" s="66"/>
      <c r="E9" s="66"/>
      <c r="F9" s="66"/>
      <c r="G9" s="66"/>
      <c r="H9" s="66"/>
      <c r="I9" s="96"/>
    </row>
    <row r="10" spans="1:10" ht="17.25" thickBot="1" x14ac:dyDescent="0.4">
      <c r="A10" s="66"/>
      <c r="B10" s="5" t="s">
        <v>72</v>
      </c>
      <c r="C10" s="6" t="s">
        <v>3</v>
      </c>
      <c r="D10" s="5" t="s">
        <v>73</v>
      </c>
      <c r="E10" s="6" t="s">
        <v>3</v>
      </c>
      <c r="F10" s="5" t="s">
        <v>75</v>
      </c>
      <c r="G10" s="6" t="s">
        <v>3</v>
      </c>
      <c r="H10" s="5" t="s">
        <v>17</v>
      </c>
      <c r="I10" s="6" t="s">
        <v>3</v>
      </c>
    </row>
    <row r="11" spans="1:10" ht="16.5" x14ac:dyDescent="0.35">
      <c r="A11" s="97" t="s">
        <v>77</v>
      </c>
      <c r="B11" s="8">
        <v>116868</v>
      </c>
      <c r="C11" s="9">
        <f>B11/$B$18*100</f>
        <v>66.039804256184809</v>
      </c>
      <c r="D11" s="8">
        <v>41694</v>
      </c>
      <c r="E11" s="9">
        <f>D11/$D$18*100</f>
        <v>53.455216800430783</v>
      </c>
      <c r="F11" s="8">
        <v>27675</v>
      </c>
      <c r="G11" s="9">
        <f>F11/$F$18*100</f>
        <v>54.041123977270509</v>
      </c>
      <c r="H11" s="8">
        <f>SUM(B11,D11,F11)</f>
        <v>186237</v>
      </c>
      <c r="I11" s="9">
        <f t="shared" ref="I11:I17" si="0">H11/$H$18*100</f>
        <v>60.82697803543725</v>
      </c>
    </row>
    <row r="12" spans="1:10" ht="16.5" x14ac:dyDescent="0.35">
      <c r="A12" s="8" t="s">
        <v>78</v>
      </c>
      <c r="B12" s="8">
        <f>SUM(B13:B14)</f>
        <v>33226</v>
      </c>
      <c r="C12" s="9">
        <f t="shared" ref="C12:C17" si="1">B12/$B$18*100</f>
        <v>18.775357978368724</v>
      </c>
      <c r="D12" s="8">
        <f>SUM(D13:D14)</f>
        <v>27007</v>
      </c>
      <c r="E12" s="9">
        <f>D12/$D$18*100</f>
        <v>34.625246801200035</v>
      </c>
      <c r="F12" s="8">
        <f>SUM(F13:F14)</f>
        <v>11268</v>
      </c>
      <c r="G12" s="9">
        <f t="shared" ref="G12:G17" si="2">F12/$F$18*100</f>
        <v>22.003085274648022</v>
      </c>
      <c r="H12" s="8">
        <f>SUM(H13:H14)</f>
        <v>71501</v>
      </c>
      <c r="I12" s="9">
        <f t="shared" si="0"/>
        <v>23.352984404343921</v>
      </c>
    </row>
    <row r="13" spans="1:10" ht="15" x14ac:dyDescent="0.3">
      <c r="A13" s="13" t="s">
        <v>12</v>
      </c>
      <c r="B13" s="13">
        <v>16513</v>
      </c>
      <c r="C13" s="15">
        <f t="shared" si="1"/>
        <v>9.3311709593933294</v>
      </c>
      <c r="D13" s="13">
        <v>9344</v>
      </c>
      <c r="E13" s="15">
        <f t="shared" ref="E13:E17" si="3">D13/$D$18*100</f>
        <v>11.979794353701378</v>
      </c>
      <c r="F13" s="13">
        <v>6032</v>
      </c>
      <c r="G13" s="15">
        <f t="shared" si="2"/>
        <v>11.778719415750523</v>
      </c>
      <c r="H13" s="13">
        <f>SUM(B13,D13,F13)</f>
        <v>31889</v>
      </c>
      <c r="I13" s="15">
        <f t="shared" si="0"/>
        <v>10.41528537601045</v>
      </c>
    </row>
    <row r="14" spans="1:10" ht="15" x14ac:dyDescent="0.3">
      <c r="A14" s="13" t="s">
        <v>13</v>
      </c>
      <c r="B14" s="13">
        <v>16713</v>
      </c>
      <c r="C14" s="15">
        <f t="shared" si="1"/>
        <v>9.4441870189753967</v>
      </c>
      <c r="D14" s="13">
        <v>17663</v>
      </c>
      <c r="E14" s="15">
        <f t="shared" si="3"/>
        <v>22.645452447498656</v>
      </c>
      <c r="F14" s="13">
        <v>5236</v>
      </c>
      <c r="G14" s="15">
        <f t="shared" si="2"/>
        <v>10.224365858897503</v>
      </c>
      <c r="H14" s="13">
        <f>SUM(B14,D14,F14)</f>
        <v>39612</v>
      </c>
      <c r="I14" s="15">
        <f t="shared" si="0"/>
        <v>12.937699028333469</v>
      </c>
    </row>
    <row r="15" spans="1:10" ht="16.5" x14ac:dyDescent="0.35">
      <c r="A15" s="8" t="s">
        <v>14</v>
      </c>
      <c r="B15" s="8">
        <f>SUM(B16:B17)</f>
        <v>26872</v>
      </c>
      <c r="C15" s="9">
        <f t="shared" si="1"/>
        <v>15.184837765446471</v>
      </c>
      <c r="D15" s="8">
        <f>SUM(D16:D17)</f>
        <v>9297</v>
      </c>
      <c r="E15" s="9">
        <f t="shared" si="3"/>
        <v>11.919536398369189</v>
      </c>
      <c r="F15" s="8">
        <f>SUM(F16:F17)</f>
        <v>12268</v>
      </c>
      <c r="G15" s="9">
        <f t="shared" si="2"/>
        <v>23.955790748081469</v>
      </c>
      <c r="H15" s="8">
        <f>SUM(H16:H17)</f>
        <v>48437</v>
      </c>
      <c r="I15" s="9">
        <f t="shared" si="0"/>
        <v>15.820037560218831</v>
      </c>
    </row>
    <row r="16" spans="1:10" ht="15" x14ac:dyDescent="0.3">
      <c r="A16" s="13" t="s">
        <v>15</v>
      </c>
      <c r="B16" s="13">
        <v>16292</v>
      </c>
      <c r="C16" s="15">
        <f t="shared" si="1"/>
        <v>9.2062882135551458</v>
      </c>
      <c r="D16" s="13">
        <v>3896</v>
      </c>
      <c r="E16" s="15">
        <f t="shared" si="3"/>
        <v>4.9949998717915847</v>
      </c>
      <c r="F16" s="13">
        <v>1064</v>
      </c>
      <c r="G16" s="15">
        <f t="shared" si="2"/>
        <v>2.0776786237331821</v>
      </c>
      <c r="H16" s="13">
        <f>SUM(B16,D16,F16)</f>
        <v>21252</v>
      </c>
      <c r="I16" s="15">
        <f t="shared" si="0"/>
        <v>6.9411284396178647</v>
      </c>
      <c r="J16" s="31"/>
    </row>
    <row r="17" spans="1:11" ht="15" x14ac:dyDescent="0.3">
      <c r="A17" s="13" t="s">
        <v>16</v>
      </c>
      <c r="B17" s="13">
        <v>10580</v>
      </c>
      <c r="C17" s="15">
        <f t="shared" si="1"/>
        <v>5.9785495518913239</v>
      </c>
      <c r="D17" s="13">
        <v>5401</v>
      </c>
      <c r="E17" s="15">
        <f t="shared" si="3"/>
        <v>6.9245365265776044</v>
      </c>
      <c r="F17" s="13">
        <v>11204</v>
      </c>
      <c r="G17" s="15">
        <f t="shared" si="2"/>
        <v>21.878112124348284</v>
      </c>
      <c r="H17" s="13">
        <f>SUM(B17,D17,F17)</f>
        <v>27185</v>
      </c>
      <c r="I17" s="15">
        <f t="shared" si="0"/>
        <v>8.878909120600964</v>
      </c>
    </row>
    <row r="18" spans="1:11" ht="17.25" thickBot="1" x14ac:dyDescent="0.4">
      <c r="A18" s="16" t="s">
        <v>17</v>
      </c>
      <c r="B18" s="17">
        <f>B11+B12+B15</f>
        <v>176966</v>
      </c>
      <c r="C18" s="18">
        <f>SUM(C11+C12+C15)</f>
        <v>100</v>
      </c>
      <c r="D18" s="17">
        <f>D11+D12+D15</f>
        <v>77998</v>
      </c>
      <c r="E18" s="18">
        <f>E11+E12+E15</f>
        <v>100</v>
      </c>
      <c r="F18" s="17">
        <f>F11+F12+F15</f>
        <v>51211</v>
      </c>
      <c r="G18" s="18">
        <f>G11+G12+G15</f>
        <v>100</v>
      </c>
      <c r="H18" s="17">
        <f>SUM(H11+H12+H15)</f>
        <v>306175</v>
      </c>
      <c r="I18" s="18">
        <f>I11+I12+I15</f>
        <v>100.00000000000001</v>
      </c>
    </row>
    <row r="19" spans="1:11" x14ac:dyDescent="0.2">
      <c r="H19" s="31"/>
    </row>
    <row r="20" spans="1:11" s="23" customFormat="1" ht="14.25" x14ac:dyDescent="0.3">
      <c r="A20" s="358" t="s">
        <v>294</v>
      </c>
      <c r="B20" s="359"/>
      <c r="C20" s="359"/>
      <c r="D20" s="359"/>
      <c r="E20" s="359"/>
      <c r="F20" s="359"/>
      <c r="G20" s="359"/>
      <c r="H20" s="359"/>
      <c r="I20" s="359"/>
      <c r="J20" s="359"/>
      <c r="K20" s="359"/>
    </row>
    <row r="21" spans="1:11" s="23" customFormat="1" ht="14.25" x14ac:dyDescent="0.3">
      <c r="A21" s="197" t="s">
        <v>275</v>
      </c>
      <c r="B21" s="197"/>
      <c r="C21" s="197"/>
      <c r="D21" s="197"/>
      <c r="E21" s="197"/>
      <c r="F21" s="197"/>
      <c r="G21" s="197"/>
      <c r="H21" s="1"/>
      <c r="I21" s="1"/>
      <c r="J21" s="1"/>
    </row>
  </sheetData>
  <mergeCells count="5">
    <mergeCell ref="B1:D1"/>
    <mergeCell ref="D4:E4"/>
    <mergeCell ref="A6:I6"/>
    <mergeCell ref="C7:F7"/>
    <mergeCell ref="A20:K20"/>
  </mergeCells>
  <phoneticPr fontId="11" type="noConversion"/>
  <hyperlinks>
    <hyperlink ref="B1" location="íNDICE!A1" display="Volver al índice"/>
  </hyperlinks>
  <printOptions horizontalCentered="1" verticalCentered="1"/>
  <pageMargins left="0.74803149606299213" right="0.74803149606299213" top="0.98425196850393704" bottom="0.98425196850393704" header="0" footer="0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7" tint="0.59999389629810485"/>
  </sheetPr>
  <dimension ref="A1:K33"/>
  <sheetViews>
    <sheetView zoomScaleNormal="100" workbookViewId="0">
      <selection activeCell="B1" sqref="B1:D1"/>
    </sheetView>
  </sheetViews>
  <sheetFormatPr baseColWidth="10" defaultRowHeight="12.75" x14ac:dyDescent="0.2"/>
  <cols>
    <col min="1" max="1" width="20.28515625" customWidth="1"/>
    <col min="2" max="9" width="13.42578125" customWidth="1"/>
  </cols>
  <sheetData>
    <row r="1" spans="1:9" ht="89.25" customHeight="1" x14ac:dyDescent="0.2">
      <c r="B1" s="351" t="s">
        <v>0</v>
      </c>
      <c r="C1" s="351"/>
      <c r="D1" s="351"/>
    </row>
    <row r="4" spans="1:9" ht="18" x14ac:dyDescent="0.35">
      <c r="D4" s="157" t="s">
        <v>36</v>
      </c>
      <c r="E4" s="138"/>
    </row>
    <row r="6" spans="1:9" ht="38.25" customHeight="1" x14ac:dyDescent="0.35">
      <c r="A6" s="382" t="s">
        <v>291</v>
      </c>
      <c r="B6" s="382"/>
      <c r="C6" s="382"/>
      <c r="D6" s="382"/>
      <c r="E6" s="382"/>
      <c r="F6" s="382"/>
      <c r="G6" s="383"/>
      <c r="H6" s="383"/>
      <c r="I6" s="383"/>
    </row>
    <row r="7" spans="1:9" ht="15" x14ac:dyDescent="0.3">
      <c r="A7" s="66"/>
      <c r="B7" s="66"/>
      <c r="C7" s="354" t="s">
        <v>2</v>
      </c>
      <c r="D7" s="376"/>
      <c r="E7" s="354"/>
      <c r="F7" s="354"/>
      <c r="G7" s="66"/>
      <c r="H7" s="66"/>
      <c r="I7" s="96"/>
    </row>
    <row r="8" spans="1:9" ht="15" x14ac:dyDescent="0.3">
      <c r="A8" s="66"/>
      <c r="B8" s="66"/>
      <c r="C8" s="66"/>
      <c r="D8" s="66"/>
      <c r="E8" s="66"/>
      <c r="F8" s="66"/>
      <c r="G8" s="66"/>
      <c r="H8" s="66"/>
      <c r="I8" s="96"/>
    </row>
    <row r="9" spans="1:9" ht="15.75" thickBot="1" x14ac:dyDescent="0.35">
      <c r="A9" s="66"/>
      <c r="B9" s="66"/>
      <c r="C9" s="66"/>
      <c r="D9" s="66"/>
      <c r="E9" s="66"/>
      <c r="F9" s="66"/>
      <c r="G9" s="66"/>
      <c r="H9" s="66"/>
      <c r="I9" s="96"/>
    </row>
    <row r="10" spans="1:9" ht="17.25" thickBot="1" x14ac:dyDescent="0.4">
      <c r="A10" s="66"/>
      <c r="B10" s="5" t="s">
        <v>72</v>
      </c>
      <c r="C10" s="6" t="s">
        <v>3</v>
      </c>
      <c r="D10" s="5" t="s">
        <v>73</v>
      </c>
      <c r="E10" s="6" t="s">
        <v>3</v>
      </c>
      <c r="F10" s="5" t="s">
        <v>75</v>
      </c>
      <c r="G10" s="6" t="s">
        <v>3</v>
      </c>
      <c r="H10" s="5" t="s">
        <v>17</v>
      </c>
      <c r="I10" s="6" t="s">
        <v>3</v>
      </c>
    </row>
    <row r="11" spans="1:9" ht="16.5" x14ac:dyDescent="0.35">
      <c r="A11" s="97" t="s">
        <v>77</v>
      </c>
      <c r="B11" s="8">
        <v>68280</v>
      </c>
      <c r="C11" s="9">
        <f t="shared" ref="C11:C17" si="0">B11/$B$18*100</f>
        <v>59.891059320918892</v>
      </c>
      <c r="D11" s="8">
        <v>21096</v>
      </c>
      <c r="E11" s="9">
        <f>D11/$D$18*100</f>
        <v>43.170237583645402</v>
      </c>
      <c r="F11" s="8">
        <v>12475</v>
      </c>
      <c r="G11" s="9">
        <f>F11/$F$18*100</f>
        <v>48.906225497883014</v>
      </c>
      <c r="H11" s="8">
        <f>SUM(B11,D11,F11)</f>
        <v>101851</v>
      </c>
      <c r="I11" s="9">
        <f t="shared" ref="I11:I17" si="1">H11/$H$18*100</f>
        <v>54.06620590077609</v>
      </c>
    </row>
    <row r="12" spans="1:9" ht="16.5" x14ac:dyDescent="0.35">
      <c r="A12" s="8" t="s">
        <v>78</v>
      </c>
      <c r="B12" s="8">
        <f>SUM(B13,B14)</f>
        <v>29930</v>
      </c>
      <c r="C12" s="9">
        <f t="shared" si="0"/>
        <v>26.252773952476606</v>
      </c>
      <c r="D12" s="8">
        <f>SUM(D13,D14)</f>
        <v>22883</v>
      </c>
      <c r="E12" s="9">
        <f>D12/$D$18*100</f>
        <v>46.827102134364708</v>
      </c>
      <c r="F12" s="8">
        <f>SUM(F13,F14)</f>
        <v>7320</v>
      </c>
      <c r="G12" s="9">
        <f t="shared" ref="G12:G17" si="2">F12/$F$18*100</f>
        <v>28.696879410381054</v>
      </c>
      <c r="H12" s="8">
        <f>SUM(B12,D12,F12)</f>
        <v>60133</v>
      </c>
      <c r="I12" s="9">
        <f t="shared" si="1"/>
        <v>31.9207779936512</v>
      </c>
    </row>
    <row r="13" spans="1:9" ht="15" x14ac:dyDescent="0.3">
      <c r="A13" s="13" t="s">
        <v>12</v>
      </c>
      <c r="B13" s="13">
        <v>16302</v>
      </c>
      <c r="C13" s="15">
        <f t="shared" si="0"/>
        <v>14.299121983737843</v>
      </c>
      <c r="D13" s="13">
        <v>8799</v>
      </c>
      <c r="E13" s="15">
        <f>D13/$D$18*100</f>
        <v>18.006016330038676</v>
      </c>
      <c r="F13" s="13">
        <v>5525</v>
      </c>
      <c r="G13" s="15">
        <f t="shared" si="2"/>
        <v>21.659871412890077</v>
      </c>
      <c r="H13" s="13">
        <f t="shared" ref="H13:H18" si="3">SUM(B13,D13,F13)</f>
        <v>30626</v>
      </c>
      <c r="I13" s="15">
        <f t="shared" si="1"/>
        <v>16.257391895191688</v>
      </c>
    </row>
    <row r="14" spans="1:9" ht="15" x14ac:dyDescent="0.3">
      <c r="A14" s="13" t="s">
        <v>13</v>
      </c>
      <c r="B14" s="13">
        <v>13628</v>
      </c>
      <c r="C14" s="15">
        <f t="shared" si="0"/>
        <v>11.953651968738761</v>
      </c>
      <c r="D14" s="13">
        <v>14084</v>
      </c>
      <c r="E14" s="15">
        <f>D14/$D$18*100</f>
        <v>28.821085804326032</v>
      </c>
      <c r="F14" s="13">
        <v>1795</v>
      </c>
      <c r="G14" s="15">
        <f t="shared" si="2"/>
        <v>7.0370079974909832</v>
      </c>
      <c r="H14" s="13">
        <f t="shared" si="3"/>
        <v>29507</v>
      </c>
      <c r="I14" s="15">
        <f t="shared" si="1"/>
        <v>15.663386098459513</v>
      </c>
    </row>
    <row r="15" spans="1:9" ht="16.5" x14ac:dyDescent="0.35">
      <c r="A15" s="8" t="s">
        <v>14</v>
      </c>
      <c r="B15" s="8">
        <f>SUM(B16,B17)</f>
        <v>15797</v>
      </c>
      <c r="C15" s="9">
        <f t="shared" si="0"/>
        <v>13.856166726604508</v>
      </c>
      <c r="D15" s="8">
        <f>SUM(D16,D17)</f>
        <v>4888</v>
      </c>
      <c r="E15" s="9">
        <f t="shared" ref="E15:E17" si="4">D15/$D$18*100</f>
        <v>10.00266028198989</v>
      </c>
      <c r="F15" s="8">
        <f>SUM(F16,F17)</f>
        <v>5713</v>
      </c>
      <c r="G15" s="9">
        <f t="shared" si="2"/>
        <v>22.396895091735928</v>
      </c>
      <c r="H15" s="8">
        <f>SUM(B15,D15,F15)</f>
        <v>26398</v>
      </c>
      <c r="I15" s="9">
        <f t="shared" si="1"/>
        <v>14.013016105572721</v>
      </c>
    </row>
    <row r="16" spans="1:9" ht="15" x14ac:dyDescent="0.3">
      <c r="A16" s="13" t="s">
        <v>15</v>
      </c>
      <c r="B16" s="13">
        <v>9624</v>
      </c>
      <c r="C16" s="15">
        <f t="shared" si="0"/>
        <v>8.4415869201013969</v>
      </c>
      <c r="D16" s="13">
        <v>2369</v>
      </c>
      <c r="E16" s="15">
        <f t="shared" si="4"/>
        <v>4.8478523338858537</v>
      </c>
      <c r="F16" s="13">
        <v>508</v>
      </c>
      <c r="G16" s="15">
        <f t="shared" si="2"/>
        <v>1.9915320683707074</v>
      </c>
      <c r="H16" s="13">
        <f t="shared" si="3"/>
        <v>12501</v>
      </c>
      <c r="I16" s="15">
        <f t="shared" si="1"/>
        <v>6.635984329713029</v>
      </c>
    </row>
    <row r="17" spans="1:11" ht="15" x14ac:dyDescent="0.3">
      <c r="A17" s="13" t="s">
        <v>16</v>
      </c>
      <c r="B17" s="13">
        <v>6173</v>
      </c>
      <c r="C17" s="15">
        <f t="shared" si="0"/>
        <v>5.4145798065031094</v>
      </c>
      <c r="D17" s="13">
        <v>2519</v>
      </c>
      <c r="E17" s="15">
        <f t="shared" si="4"/>
        <v>5.1548079481040379</v>
      </c>
      <c r="F17" s="13">
        <v>5205</v>
      </c>
      <c r="G17" s="15">
        <f t="shared" si="2"/>
        <v>20.405363023365219</v>
      </c>
      <c r="H17" s="13">
        <f t="shared" si="3"/>
        <v>13897</v>
      </c>
      <c r="I17" s="15">
        <f t="shared" si="1"/>
        <v>7.3770317758596899</v>
      </c>
    </row>
    <row r="18" spans="1:11" ht="17.25" thickBot="1" x14ac:dyDescent="0.4">
      <c r="A18" s="16" t="s">
        <v>17</v>
      </c>
      <c r="B18" s="17">
        <f>SUM(B11,B12,B15)</f>
        <v>114007</v>
      </c>
      <c r="C18" s="18">
        <f>SUM(C11+C12+C15)</f>
        <v>100.00000000000001</v>
      </c>
      <c r="D18" s="17">
        <f>SUM(D11,D12,D15)</f>
        <v>48867</v>
      </c>
      <c r="E18" s="18">
        <f>SUM(E11+E12+E15)</f>
        <v>100</v>
      </c>
      <c r="F18" s="17">
        <f>SUM(F11,F12,F15)</f>
        <v>25508</v>
      </c>
      <c r="G18" s="18">
        <f>SUM(G11+G12+G15)</f>
        <v>100</v>
      </c>
      <c r="H18" s="17">
        <f t="shared" si="3"/>
        <v>188382</v>
      </c>
      <c r="I18" s="18">
        <f>SUM(I11+I12+I15)</f>
        <v>100</v>
      </c>
    </row>
    <row r="20" spans="1:11" s="23" customFormat="1" ht="14.25" x14ac:dyDescent="0.3">
      <c r="A20" s="358" t="s">
        <v>294</v>
      </c>
      <c r="B20" s="359"/>
      <c r="C20" s="359"/>
      <c r="D20" s="359"/>
      <c r="E20" s="359"/>
      <c r="F20" s="359"/>
      <c r="G20" s="359"/>
      <c r="H20" s="359"/>
      <c r="I20" s="359"/>
      <c r="J20" s="359"/>
      <c r="K20" s="359"/>
    </row>
    <row r="21" spans="1:11" s="23" customFormat="1" ht="14.25" x14ac:dyDescent="0.3">
      <c r="A21" s="197" t="s">
        <v>275</v>
      </c>
      <c r="B21" s="197"/>
      <c r="C21" s="197"/>
      <c r="D21" s="197"/>
      <c r="E21" s="197"/>
      <c r="F21" s="197"/>
      <c r="G21" s="197"/>
      <c r="H21" s="1"/>
      <c r="I21" s="1"/>
      <c r="J21" s="1"/>
    </row>
    <row r="22" spans="1:11" s="31" customFormat="1" x14ac:dyDescent="0.2">
      <c r="A22" s="62"/>
      <c r="B22" s="62"/>
      <c r="C22" s="62"/>
      <c r="D22" s="62"/>
      <c r="E22" s="62"/>
    </row>
    <row r="23" spans="1:11" s="31" customFormat="1" x14ac:dyDescent="0.2"/>
    <row r="24" spans="1:11" s="31" customFormat="1" ht="17.25" customHeight="1" x14ac:dyDescent="0.2"/>
    <row r="25" spans="1:11" s="31" customFormat="1" x14ac:dyDescent="0.2"/>
    <row r="26" spans="1:11" s="31" customFormat="1" x14ac:dyDescent="0.2"/>
    <row r="33" spans="1:6" x14ac:dyDescent="0.2">
      <c r="A33" s="384"/>
      <c r="B33" s="337"/>
      <c r="C33" s="337"/>
      <c r="D33" s="337"/>
      <c r="E33" s="337"/>
      <c r="F33" s="337"/>
    </row>
  </sheetData>
  <mergeCells count="5">
    <mergeCell ref="B1:D1"/>
    <mergeCell ref="A6:I6"/>
    <mergeCell ref="C7:F7"/>
    <mergeCell ref="A20:K20"/>
    <mergeCell ref="A33:F33"/>
  </mergeCells>
  <phoneticPr fontId="11" type="noConversion"/>
  <hyperlinks>
    <hyperlink ref="B1" location="íNDICE!A1" display="Volver al índice"/>
  </hyperlinks>
  <printOptions horizontalCentered="1" verticalCentered="1"/>
  <pageMargins left="0.74803149606299213" right="0.74803149606299213" top="0.98425196850393704" bottom="0.98425196850393704" header="0" footer="0"/>
  <pageSetup paperSize="9" scale="9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7" tint="0.59999389629810485"/>
  </sheetPr>
  <dimension ref="A1:J21"/>
  <sheetViews>
    <sheetView zoomScaleNormal="100" workbookViewId="0">
      <selection activeCell="B1" sqref="B1:D1"/>
    </sheetView>
  </sheetViews>
  <sheetFormatPr baseColWidth="10" defaultRowHeight="12.75" x14ac:dyDescent="0.2"/>
  <cols>
    <col min="1" max="1" width="19.140625" customWidth="1"/>
    <col min="2" max="2" width="12.5703125" customWidth="1"/>
    <col min="4" max="4" width="13.28515625" customWidth="1"/>
    <col min="8" max="8" width="12.28515625" bestFit="1" customWidth="1"/>
  </cols>
  <sheetData>
    <row r="1" spans="1:9" ht="89.25" customHeight="1" x14ac:dyDescent="0.2">
      <c r="B1" s="351" t="s">
        <v>0</v>
      </c>
      <c r="C1" s="351"/>
      <c r="D1" s="351"/>
    </row>
    <row r="5" spans="1:9" ht="18" x14ac:dyDescent="0.35">
      <c r="D5" s="380" t="s">
        <v>37</v>
      </c>
      <c r="E5" s="350"/>
      <c r="F5" s="4"/>
    </row>
    <row r="7" spans="1:9" ht="18" x14ac:dyDescent="0.35">
      <c r="A7" s="349" t="s">
        <v>81</v>
      </c>
      <c r="B7" s="349"/>
      <c r="C7" s="349"/>
      <c r="D7" s="349"/>
      <c r="E7" s="349"/>
      <c r="F7" s="349"/>
      <c r="G7" s="385"/>
      <c r="H7" s="385"/>
      <c r="I7" s="385"/>
    </row>
    <row r="8" spans="1:9" ht="15" x14ac:dyDescent="0.3">
      <c r="A8" s="66"/>
      <c r="B8" s="354" t="s">
        <v>2</v>
      </c>
      <c r="C8" s="376"/>
      <c r="D8" s="354"/>
      <c r="E8" s="354"/>
      <c r="F8" s="350"/>
      <c r="G8" s="350"/>
      <c r="H8" s="66"/>
      <c r="I8" s="66"/>
    </row>
    <row r="9" spans="1:9" ht="15" x14ac:dyDescent="0.3">
      <c r="A9" s="66"/>
      <c r="B9" s="66"/>
      <c r="C9" s="66"/>
      <c r="D9" s="66"/>
      <c r="E9" s="66"/>
      <c r="F9" s="66"/>
      <c r="G9" s="66"/>
      <c r="H9" s="66"/>
      <c r="I9" s="66"/>
    </row>
    <row r="10" spans="1:9" ht="15.75" thickBot="1" x14ac:dyDescent="0.35">
      <c r="A10" s="66"/>
      <c r="B10" s="66"/>
      <c r="C10" s="66"/>
      <c r="D10" s="66"/>
      <c r="E10" s="66"/>
      <c r="F10" s="66"/>
      <c r="G10" s="66"/>
      <c r="H10" s="66"/>
      <c r="I10" s="66"/>
    </row>
    <row r="11" spans="1:9" ht="18.75" thickBot="1" x14ac:dyDescent="0.4">
      <c r="A11" s="171"/>
      <c r="B11" s="54" t="s">
        <v>72</v>
      </c>
      <c r="C11" s="242" t="s">
        <v>3</v>
      </c>
      <c r="D11" s="54" t="s">
        <v>73</v>
      </c>
      <c r="E11" s="55" t="s">
        <v>3</v>
      </c>
      <c r="F11" s="54" t="s">
        <v>74</v>
      </c>
      <c r="G11" s="55" t="s">
        <v>3</v>
      </c>
      <c r="H11" s="54" t="s">
        <v>17</v>
      </c>
      <c r="I11" s="55" t="s">
        <v>3</v>
      </c>
    </row>
    <row r="12" spans="1:9" ht="18" x14ac:dyDescent="0.35">
      <c r="A12" s="56" t="s">
        <v>49</v>
      </c>
      <c r="B12" s="172">
        <v>4131</v>
      </c>
      <c r="C12" s="92">
        <v>2.3343467106675857</v>
      </c>
      <c r="D12" s="172">
        <v>436</v>
      </c>
      <c r="E12" s="92">
        <v>0.55898869201774404</v>
      </c>
      <c r="F12" s="172">
        <v>224</v>
      </c>
      <c r="G12" s="92">
        <v>0.43740602604909101</v>
      </c>
      <c r="H12" s="93">
        <v>4791</v>
      </c>
      <c r="I12" s="92">
        <v>1.5647913774801994</v>
      </c>
    </row>
    <row r="13" spans="1:9" ht="18" x14ac:dyDescent="0.35">
      <c r="A13" s="58" t="s">
        <v>76</v>
      </c>
      <c r="B13" s="172">
        <v>11832</v>
      </c>
      <c r="C13" s="92">
        <v>6.6860300848750605</v>
      </c>
      <c r="D13" s="172">
        <v>2229</v>
      </c>
      <c r="E13" s="92">
        <v>2.8577655837329163</v>
      </c>
      <c r="F13" s="172">
        <v>1468</v>
      </c>
      <c r="G13" s="92">
        <v>2.8665716350002932</v>
      </c>
      <c r="H13" s="93">
        <v>15529</v>
      </c>
      <c r="I13" s="92">
        <v>5.0719359843226908</v>
      </c>
    </row>
    <row r="14" spans="1:9" ht="18" x14ac:dyDescent="0.35">
      <c r="A14" s="58" t="s">
        <v>51</v>
      </c>
      <c r="B14" s="172">
        <v>32357</v>
      </c>
      <c r="C14" s="92">
        <v>18.284303199484647</v>
      </c>
      <c r="D14" s="172">
        <v>17367</v>
      </c>
      <c r="E14" s="92">
        <v>22.265955537321467</v>
      </c>
      <c r="F14" s="172">
        <v>10509</v>
      </c>
      <c r="G14" s="92">
        <v>20.520981820312041</v>
      </c>
      <c r="H14" s="93">
        <v>60233</v>
      </c>
      <c r="I14" s="92">
        <v>19.67273618028905</v>
      </c>
    </row>
    <row r="15" spans="1:9" ht="18" x14ac:dyDescent="0.35">
      <c r="A15" s="58" t="s">
        <v>52</v>
      </c>
      <c r="B15" s="172">
        <v>65687</v>
      </c>
      <c r="C15" s="92">
        <v>37.118429528836053</v>
      </c>
      <c r="D15" s="172">
        <v>28835</v>
      </c>
      <c r="E15" s="92">
        <v>36.968896638375341</v>
      </c>
      <c r="F15" s="172">
        <v>13307</v>
      </c>
      <c r="G15" s="92">
        <v>25.984651734978815</v>
      </c>
      <c r="H15" s="93">
        <v>107829</v>
      </c>
      <c r="I15" s="92">
        <v>35.218094227157671</v>
      </c>
    </row>
    <row r="16" spans="1:9" ht="18" x14ac:dyDescent="0.35">
      <c r="A16" s="58" t="s">
        <v>279</v>
      </c>
      <c r="B16" s="172">
        <v>62959</v>
      </c>
      <c r="C16" s="92">
        <v>35.576890476136654</v>
      </c>
      <c r="D16" s="172">
        <v>29131</v>
      </c>
      <c r="E16" s="92">
        <v>37.348393548552529</v>
      </c>
      <c r="F16" s="172">
        <v>25703</v>
      </c>
      <c r="G16" s="92">
        <v>50.190388783659756</v>
      </c>
      <c r="H16" s="93">
        <v>117793</v>
      </c>
      <c r="I16" s="92">
        <v>38.472442230750389</v>
      </c>
    </row>
    <row r="17" spans="1:10" ht="18.75" thickBot="1" x14ac:dyDescent="0.4">
      <c r="A17" s="94" t="s">
        <v>17</v>
      </c>
      <c r="B17" s="86">
        <v>176966</v>
      </c>
      <c r="C17" s="87">
        <v>100</v>
      </c>
      <c r="D17" s="86">
        <v>77998</v>
      </c>
      <c r="E17" s="87">
        <v>100</v>
      </c>
      <c r="F17" s="86">
        <v>51211</v>
      </c>
      <c r="G17" s="87">
        <v>100</v>
      </c>
      <c r="H17" s="86">
        <v>306175</v>
      </c>
      <c r="I17" s="87">
        <v>100</v>
      </c>
    </row>
    <row r="18" spans="1:10" x14ac:dyDescent="0.2">
      <c r="A18" s="31"/>
      <c r="B18" s="31"/>
      <c r="C18" s="31"/>
      <c r="D18" s="31"/>
      <c r="E18" s="31"/>
    </row>
    <row r="19" spans="1:10" s="23" customFormat="1" ht="14.25" x14ac:dyDescent="0.3">
      <c r="A19" s="358" t="s">
        <v>294</v>
      </c>
      <c r="B19" s="359"/>
      <c r="C19" s="359"/>
      <c r="D19" s="359"/>
      <c r="E19" s="359"/>
      <c r="F19" s="359"/>
      <c r="G19" s="359"/>
      <c r="H19" s="359"/>
      <c r="I19" s="359"/>
      <c r="J19" s="359"/>
    </row>
    <row r="20" spans="1:10" s="23" customFormat="1" ht="14.25" x14ac:dyDescent="0.3">
      <c r="A20" s="197" t="s">
        <v>275</v>
      </c>
      <c r="B20" s="197"/>
      <c r="C20" s="197"/>
      <c r="D20" s="197"/>
      <c r="E20" s="197"/>
      <c r="F20" s="197"/>
      <c r="G20" s="197"/>
      <c r="H20" s="1"/>
      <c r="I20" s="1"/>
    </row>
    <row r="21" spans="1:10" x14ac:dyDescent="0.2">
      <c r="A21" s="31"/>
      <c r="B21" s="31"/>
      <c r="C21" s="31"/>
      <c r="D21" s="31"/>
      <c r="E21" s="31"/>
    </row>
  </sheetData>
  <mergeCells count="5">
    <mergeCell ref="B1:D1"/>
    <mergeCell ref="D5:E5"/>
    <mergeCell ref="A7:I7"/>
    <mergeCell ref="B8:G8"/>
    <mergeCell ref="A19:J19"/>
  </mergeCells>
  <phoneticPr fontId="11" type="noConversion"/>
  <hyperlinks>
    <hyperlink ref="B1" location="íNDICE!A1" display="Volver al índice"/>
  </hyperlinks>
  <printOptions horizontalCentered="1" verticalCentered="1"/>
  <pageMargins left="0.74803149606299213" right="0.74803149606299213" top="0.98425196850393704" bottom="0.98425196850393704" header="0" footer="0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7" tint="0.59999389629810485"/>
  </sheetPr>
  <dimension ref="A1:K20"/>
  <sheetViews>
    <sheetView zoomScaleNormal="100" workbookViewId="0">
      <selection activeCell="J26" sqref="J26"/>
    </sheetView>
  </sheetViews>
  <sheetFormatPr baseColWidth="10" defaultRowHeight="12.75" x14ac:dyDescent="0.2"/>
  <cols>
    <col min="1" max="1" width="19.140625" customWidth="1"/>
    <col min="2" max="2" width="12.5703125" customWidth="1"/>
    <col min="4" max="4" width="12.7109375" customWidth="1"/>
    <col min="6" max="6" width="15.140625" customWidth="1"/>
  </cols>
  <sheetData>
    <row r="1" spans="1:10" ht="89.25" customHeight="1" x14ac:dyDescent="0.2">
      <c r="B1" s="351" t="s">
        <v>0</v>
      </c>
      <c r="C1" s="351"/>
      <c r="D1" s="351"/>
    </row>
    <row r="5" spans="1:10" ht="18" x14ac:dyDescent="0.35">
      <c r="D5" s="386" t="s">
        <v>38</v>
      </c>
      <c r="E5" s="337"/>
    </row>
    <row r="7" spans="1:10" ht="16.5" x14ac:dyDescent="0.35">
      <c r="A7" s="387" t="s">
        <v>83</v>
      </c>
      <c r="B7" s="387"/>
      <c r="C7" s="387"/>
      <c r="D7" s="387"/>
      <c r="E7" s="387"/>
      <c r="F7" s="387"/>
      <c r="G7" s="370"/>
      <c r="H7" s="370"/>
      <c r="I7" s="370"/>
      <c r="J7" s="371"/>
    </row>
    <row r="8" spans="1:10" ht="15" x14ac:dyDescent="0.3">
      <c r="A8" s="66"/>
      <c r="B8" s="354" t="s">
        <v>2</v>
      </c>
      <c r="C8" s="350"/>
      <c r="D8" s="350"/>
      <c r="E8" s="350"/>
      <c r="F8" s="350"/>
      <c r="G8" s="350"/>
      <c r="H8" s="350"/>
      <c r="I8" s="66"/>
    </row>
    <row r="9" spans="1:10" ht="15" x14ac:dyDescent="0.3">
      <c r="A9" s="66"/>
      <c r="B9" s="66"/>
      <c r="C9" s="66"/>
      <c r="D9" s="66"/>
      <c r="E9" s="66"/>
      <c r="F9" s="66"/>
      <c r="G9" s="66"/>
      <c r="H9" s="66"/>
      <c r="I9" s="66"/>
    </row>
    <row r="10" spans="1:10" ht="15" x14ac:dyDescent="0.3">
      <c r="A10" s="66"/>
      <c r="B10" s="66"/>
      <c r="C10" s="66"/>
      <c r="D10" s="66"/>
      <c r="E10" s="66"/>
      <c r="F10" s="66"/>
      <c r="G10" s="66"/>
      <c r="H10" s="66"/>
      <c r="I10" s="66"/>
    </row>
    <row r="11" spans="1:10" ht="15.75" thickBot="1" x14ac:dyDescent="0.35">
      <c r="A11" s="66"/>
      <c r="B11" s="66"/>
      <c r="C11" s="66"/>
      <c r="D11" s="66"/>
      <c r="E11" s="66"/>
      <c r="F11" s="66"/>
      <c r="G11" s="66"/>
      <c r="H11" s="66"/>
      <c r="I11" s="66"/>
    </row>
    <row r="12" spans="1:10" ht="18.75" thickBot="1" x14ac:dyDescent="0.4">
      <c r="A12" s="57"/>
      <c r="B12" s="54" t="s">
        <v>72</v>
      </c>
      <c r="C12" s="55" t="s">
        <v>3</v>
      </c>
      <c r="D12" s="54" t="s">
        <v>73</v>
      </c>
      <c r="E12" s="55" t="s">
        <v>3</v>
      </c>
      <c r="F12" s="54" t="s">
        <v>75</v>
      </c>
      <c r="G12" s="55" t="s">
        <v>3</v>
      </c>
      <c r="H12" s="54" t="s">
        <v>17</v>
      </c>
      <c r="I12" s="55" t="s">
        <v>3</v>
      </c>
    </row>
    <row r="13" spans="1:10" ht="18" x14ac:dyDescent="0.35">
      <c r="A13" s="56" t="s">
        <v>49</v>
      </c>
      <c r="B13" s="172">
        <v>4131</v>
      </c>
      <c r="C13" s="92">
        <f>B13/B17*100</f>
        <v>3.6234617172629746</v>
      </c>
      <c r="D13" s="172">
        <v>436</v>
      </c>
      <c r="E13" s="92">
        <f>D13/$D$17*100</f>
        <v>0.89221765199418834</v>
      </c>
      <c r="F13" s="172">
        <v>224</v>
      </c>
      <c r="G13" s="92">
        <f>F13/$F$17*100</f>
        <v>0.87815587266739847</v>
      </c>
      <c r="H13" s="93">
        <f>SUM(B13,D13,F13)</f>
        <v>4791</v>
      </c>
      <c r="I13" s="98">
        <f>H13/$H$17*100</f>
        <v>2.5432366149632131</v>
      </c>
    </row>
    <row r="14" spans="1:10" ht="18" x14ac:dyDescent="0.35">
      <c r="A14" s="58" t="s">
        <v>76</v>
      </c>
      <c r="B14" s="172">
        <v>11832</v>
      </c>
      <c r="C14" s="92">
        <f>B14/$B$17*100</f>
        <v>10.378310103765557</v>
      </c>
      <c r="D14" s="172">
        <v>2229</v>
      </c>
      <c r="E14" s="92">
        <f>D14/$D$17*100</f>
        <v>4.5613604272822146</v>
      </c>
      <c r="F14" s="172">
        <v>1468</v>
      </c>
      <c r="G14" s="92">
        <f>F14/$F$17*100</f>
        <v>5.7550572369452722</v>
      </c>
      <c r="H14" s="93">
        <f>SUM(B14,D14,F14)</f>
        <v>15529</v>
      </c>
      <c r="I14" s="98">
        <f>H14/$H$17*100</f>
        <v>8.2433565839623739</v>
      </c>
    </row>
    <row r="15" spans="1:10" ht="18" x14ac:dyDescent="0.35">
      <c r="A15" s="58" t="s">
        <v>51</v>
      </c>
      <c r="B15" s="172">
        <v>32357</v>
      </c>
      <c r="C15" s="92">
        <f>B15/$B$17*100</f>
        <v>28.381590604085716</v>
      </c>
      <c r="D15" s="172">
        <v>17367</v>
      </c>
      <c r="E15" s="92">
        <f>D15/$D$17*100</f>
        <v>35.539321014181354</v>
      </c>
      <c r="F15" s="172">
        <v>10509</v>
      </c>
      <c r="G15" s="92">
        <f>F15/$F$17*100</f>
        <v>41.19883957973969</v>
      </c>
      <c r="H15" s="93">
        <f>SUM(B15,D15,F15)</f>
        <v>60233</v>
      </c>
      <c r="I15" s="98">
        <f>H15/$H$17*100</f>
        <v>31.973861621598665</v>
      </c>
    </row>
    <row r="16" spans="1:10" ht="18" x14ac:dyDescent="0.35">
      <c r="A16" s="58" t="s">
        <v>52</v>
      </c>
      <c r="B16" s="172">
        <v>65687</v>
      </c>
      <c r="C16" s="92">
        <f>B16/$B$17*100</f>
        <v>57.616637574885758</v>
      </c>
      <c r="D16" s="172">
        <v>28835</v>
      </c>
      <c r="E16" s="92">
        <f>D16/$D$17*100</f>
        <v>59.007100906542242</v>
      </c>
      <c r="F16" s="172">
        <v>13307</v>
      </c>
      <c r="G16" s="92">
        <f>F16/$F$17*100</f>
        <v>52.167947310647648</v>
      </c>
      <c r="H16" s="93">
        <f>SUM(B16,D16,F16)</f>
        <v>107829</v>
      </c>
      <c r="I16" s="98">
        <f>H16/$H$17*100</f>
        <v>57.239545179475748</v>
      </c>
    </row>
    <row r="17" spans="1:11" ht="18.75" thickBot="1" x14ac:dyDescent="0.4">
      <c r="A17" s="94" t="s">
        <v>17</v>
      </c>
      <c r="B17" s="86">
        <f t="shared" ref="B17:I17" si="0">SUM(B13:B16)</f>
        <v>114007</v>
      </c>
      <c r="C17" s="87">
        <f t="shared" si="0"/>
        <v>100</v>
      </c>
      <c r="D17" s="86">
        <f t="shared" si="0"/>
        <v>48867</v>
      </c>
      <c r="E17" s="87">
        <f t="shared" si="0"/>
        <v>100</v>
      </c>
      <c r="F17" s="86">
        <f t="shared" si="0"/>
        <v>25508</v>
      </c>
      <c r="G17" s="87">
        <f t="shared" si="0"/>
        <v>100</v>
      </c>
      <c r="H17" s="86">
        <f>SUM(B17,D17,F17)</f>
        <v>188382</v>
      </c>
      <c r="I17" s="87">
        <f t="shared" si="0"/>
        <v>100</v>
      </c>
    </row>
    <row r="18" spans="1:11" ht="15" x14ac:dyDescent="0.3">
      <c r="A18" s="66"/>
      <c r="B18" s="66"/>
      <c r="C18" s="66"/>
      <c r="D18" s="66"/>
      <c r="E18" s="66"/>
      <c r="F18" s="66"/>
      <c r="G18" s="66"/>
      <c r="H18" s="66"/>
      <c r="I18" s="66"/>
    </row>
    <row r="19" spans="1:11" s="23" customFormat="1" ht="14.25" x14ac:dyDescent="0.3">
      <c r="A19" s="358" t="s">
        <v>294</v>
      </c>
      <c r="B19" s="359"/>
      <c r="C19" s="359"/>
      <c r="D19" s="359"/>
      <c r="E19" s="359"/>
      <c r="F19" s="359"/>
      <c r="G19" s="359"/>
      <c r="H19" s="359"/>
      <c r="I19" s="359"/>
      <c r="J19" s="359"/>
      <c r="K19" s="359"/>
    </row>
    <row r="20" spans="1:11" s="23" customFormat="1" ht="14.25" x14ac:dyDescent="0.3">
      <c r="A20" s="358" t="s">
        <v>275</v>
      </c>
      <c r="B20" s="358"/>
      <c r="C20" s="358"/>
      <c r="D20" s="358"/>
      <c r="E20" s="358"/>
      <c r="F20" s="358"/>
      <c r="G20" s="358"/>
      <c r="H20" s="358"/>
      <c r="I20" s="358"/>
      <c r="J20" s="1"/>
    </row>
  </sheetData>
  <mergeCells count="6">
    <mergeCell ref="A20:I20"/>
    <mergeCell ref="B1:D1"/>
    <mergeCell ref="D5:E5"/>
    <mergeCell ref="A7:J7"/>
    <mergeCell ref="B8:H8"/>
    <mergeCell ref="A19:K19"/>
  </mergeCells>
  <phoneticPr fontId="11" type="noConversion"/>
  <hyperlinks>
    <hyperlink ref="B1" location="íNDICE!A1" display="Volver al índice"/>
  </hyperlinks>
  <printOptions horizontalCentered="1" verticalCentered="1"/>
  <pageMargins left="0.74803149606299213" right="0.74803149606299213" top="0.98425196850393704" bottom="0.98425196850393704" header="0" footer="0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7" tint="0.59999389629810485"/>
  </sheetPr>
  <dimension ref="A1:M27"/>
  <sheetViews>
    <sheetView zoomScaleNormal="100" workbookViewId="0">
      <selection activeCell="E31" sqref="E31"/>
    </sheetView>
  </sheetViews>
  <sheetFormatPr baseColWidth="10" defaultRowHeight="15" x14ac:dyDescent="0.3"/>
  <cols>
    <col min="1" max="1" width="20.7109375" style="3" customWidth="1"/>
    <col min="2" max="2" width="10.5703125" style="3" customWidth="1"/>
    <col min="3" max="3" width="10.7109375" style="3" customWidth="1"/>
    <col min="4" max="4" width="10.42578125" style="3" customWidth="1"/>
    <col min="5" max="5" width="10.7109375" style="3" customWidth="1"/>
    <col min="6" max="6" width="10.28515625" style="3" customWidth="1"/>
    <col min="7" max="7" width="11.42578125" style="3" customWidth="1"/>
    <col min="8" max="10" width="11.42578125" style="3"/>
    <col min="11" max="11" width="22" style="3" customWidth="1"/>
    <col min="12" max="12" width="0.28515625" style="3" customWidth="1"/>
    <col min="13" max="13" width="11.42578125" style="3" hidden="1" customWidth="1"/>
    <col min="14" max="16384" width="11.42578125" style="3"/>
  </cols>
  <sheetData>
    <row r="1" spans="1:11" ht="89.25" customHeight="1" x14ac:dyDescent="0.3">
      <c r="B1" s="351" t="s">
        <v>0</v>
      </c>
      <c r="C1" s="351"/>
      <c r="D1" s="351"/>
    </row>
    <row r="4" spans="1:11" ht="18" x14ac:dyDescent="0.35">
      <c r="E4" s="349" t="s">
        <v>39</v>
      </c>
      <c r="F4" s="350"/>
    </row>
    <row r="5" spans="1:11" ht="18" x14ac:dyDescent="0.35">
      <c r="E5" s="53"/>
    </row>
    <row r="6" spans="1:11" ht="35.25" customHeight="1" x14ac:dyDescent="0.35">
      <c r="A6" s="374" t="s">
        <v>79</v>
      </c>
      <c r="B6" s="374"/>
      <c r="C6" s="374"/>
      <c r="D6" s="374"/>
      <c r="E6" s="374"/>
      <c r="F6" s="374"/>
      <c r="G6" s="374"/>
      <c r="H6" s="374"/>
      <c r="I6" s="374"/>
      <c r="J6" s="374"/>
      <c r="K6" s="374"/>
    </row>
    <row r="7" spans="1:11" ht="18.75" thickBot="1" x14ac:dyDescent="0.4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ht="17.25" thickBot="1" x14ac:dyDescent="0.4">
      <c r="A8" s="251"/>
      <c r="B8" s="388" t="s">
        <v>72</v>
      </c>
      <c r="C8" s="389"/>
      <c r="D8" s="390"/>
      <c r="E8" s="388" t="s">
        <v>73</v>
      </c>
      <c r="F8" s="389"/>
      <c r="G8" s="390"/>
      <c r="H8" s="388" t="s">
        <v>75</v>
      </c>
      <c r="I8" s="389"/>
      <c r="J8" s="389"/>
      <c r="K8" s="95" t="s">
        <v>17</v>
      </c>
    </row>
    <row r="9" spans="1:11" ht="17.25" thickBot="1" x14ac:dyDescent="0.4">
      <c r="A9" s="251"/>
      <c r="B9" s="173" t="s">
        <v>45</v>
      </c>
      <c r="C9" s="174" t="s">
        <v>46</v>
      </c>
      <c r="D9" s="175" t="s">
        <v>59</v>
      </c>
      <c r="E9" s="173" t="s">
        <v>45</v>
      </c>
      <c r="F9" s="174" t="s">
        <v>46</v>
      </c>
      <c r="G9" s="175" t="s">
        <v>59</v>
      </c>
      <c r="H9" s="173" t="s">
        <v>45</v>
      </c>
      <c r="I9" s="174" t="s">
        <v>46</v>
      </c>
      <c r="J9" s="176" t="s">
        <v>59</v>
      </c>
      <c r="K9" s="70"/>
    </row>
    <row r="10" spans="1:11" s="66" customFormat="1" ht="16.5" x14ac:dyDescent="0.35">
      <c r="A10" s="97" t="s">
        <v>77</v>
      </c>
      <c r="B10" s="8">
        <v>36844</v>
      </c>
      <c r="C10" s="67">
        <v>31436</v>
      </c>
      <c r="D10" s="11">
        <f>SUM(B10:C10)</f>
        <v>68280</v>
      </c>
      <c r="E10" s="8">
        <v>11501</v>
      </c>
      <c r="F10" s="67">
        <v>9595</v>
      </c>
      <c r="G10" s="11">
        <f>SUM(E10:F10)</f>
        <v>21096</v>
      </c>
      <c r="H10" s="8">
        <v>6960</v>
      </c>
      <c r="I10" s="67">
        <v>5515</v>
      </c>
      <c r="J10" s="67">
        <f>SUM(H10:I10)</f>
        <v>12475</v>
      </c>
      <c r="K10" s="70">
        <f>SUM(D10,G10,J10)</f>
        <v>101851</v>
      </c>
    </row>
    <row r="11" spans="1:11" ht="16.5" x14ac:dyDescent="0.35">
      <c r="A11" s="8" t="s">
        <v>78</v>
      </c>
      <c r="B11" s="8">
        <f>SUM(B12,B13)</f>
        <v>17236</v>
      </c>
      <c r="C11" s="67">
        <f t="shared" ref="C11:J11" si="0">SUM(C12,C13)</f>
        <v>12694</v>
      </c>
      <c r="D11" s="11">
        <f t="shared" si="0"/>
        <v>29930</v>
      </c>
      <c r="E11" s="8">
        <f t="shared" si="0"/>
        <v>12823</v>
      </c>
      <c r="F11" s="67">
        <f t="shared" si="0"/>
        <v>10060</v>
      </c>
      <c r="G11" s="11">
        <f t="shared" si="0"/>
        <v>22883</v>
      </c>
      <c r="H11" s="8">
        <f t="shared" si="0"/>
        <v>4134</v>
      </c>
      <c r="I11" s="67">
        <f t="shared" si="0"/>
        <v>3186</v>
      </c>
      <c r="J11" s="67">
        <f t="shared" si="0"/>
        <v>7320</v>
      </c>
      <c r="K11" s="70">
        <f t="shared" ref="K11:K17" si="1">SUM(D11,G11,J11)</f>
        <v>60133</v>
      </c>
    </row>
    <row r="12" spans="1:11" s="66" customFormat="1" x14ac:dyDescent="0.3">
      <c r="A12" s="13" t="s">
        <v>12</v>
      </c>
      <c r="B12" s="13">
        <v>10603</v>
      </c>
      <c r="C12" s="66">
        <v>5699</v>
      </c>
      <c r="D12" s="69">
        <f>SUM(B12:C12)</f>
        <v>16302</v>
      </c>
      <c r="E12" s="13">
        <v>4894</v>
      </c>
      <c r="F12" s="66">
        <v>3905</v>
      </c>
      <c r="G12" s="69">
        <f>SUM(E12:F12)</f>
        <v>8799</v>
      </c>
      <c r="H12" s="13">
        <v>3127</v>
      </c>
      <c r="I12" s="66">
        <v>2398</v>
      </c>
      <c r="J12" s="66">
        <f>SUM(H12:I12)</f>
        <v>5525</v>
      </c>
      <c r="K12" s="68">
        <f t="shared" si="1"/>
        <v>30626</v>
      </c>
    </row>
    <row r="13" spans="1:11" s="66" customFormat="1" x14ac:dyDescent="0.3">
      <c r="A13" s="13" t="s">
        <v>13</v>
      </c>
      <c r="B13" s="13">
        <v>6633</v>
      </c>
      <c r="C13" s="66">
        <v>6995</v>
      </c>
      <c r="D13" s="69">
        <f>SUM(B13:C13)</f>
        <v>13628</v>
      </c>
      <c r="E13" s="13">
        <v>7929</v>
      </c>
      <c r="F13" s="66">
        <v>6155</v>
      </c>
      <c r="G13" s="69">
        <f>SUM(E13:F13)</f>
        <v>14084</v>
      </c>
      <c r="H13" s="13">
        <v>1007</v>
      </c>
      <c r="I13" s="66">
        <v>788</v>
      </c>
      <c r="J13" s="66">
        <f>SUM(H13:I13)</f>
        <v>1795</v>
      </c>
      <c r="K13" s="68">
        <f t="shared" si="1"/>
        <v>29507</v>
      </c>
    </row>
    <row r="14" spans="1:11" s="66" customFormat="1" ht="16.5" x14ac:dyDescent="0.35">
      <c r="A14" s="8" t="s">
        <v>14</v>
      </c>
      <c r="B14" s="8">
        <f>SUM(B15:B16)</f>
        <v>8031</v>
      </c>
      <c r="C14" s="67">
        <f t="shared" ref="C14:K14" si="2">SUM(C15:C16)</f>
        <v>7766</v>
      </c>
      <c r="D14" s="11">
        <f t="shared" si="2"/>
        <v>15797</v>
      </c>
      <c r="E14" s="8">
        <f t="shared" si="2"/>
        <v>2445</v>
      </c>
      <c r="F14" s="67">
        <f t="shared" si="2"/>
        <v>2443</v>
      </c>
      <c r="G14" s="11">
        <f t="shared" si="2"/>
        <v>4888</v>
      </c>
      <c r="H14" s="8">
        <f t="shared" si="2"/>
        <v>2968</v>
      </c>
      <c r="I14" s="67">
        <f t="shared" si="2"/>
        <v>2745</v>
      </c>
      <c r="J14" s="67">
        <f t="shared" si="2"/>
        <v>5713</v>
      </c>
      <c r="K14" s="70">
        <f t="shared" si="2"/>
        <v>26398</v>
      </c>
    </row>
    <row r="15" spans="1:11" s="66" customFormat="1" x14ac:dyDescent="0.3">
      <c r="A15" s="13" t="s">
        <v>15</v>
      </c>
      <c r="B15" s="13">
        <v>4734</v>
      </c>
      <c r="C15" s="66">
        <v>4890</v>
      </c>
      <c r="D15" s="69">
        <f>SUM(B15:C15)</f>
        <v>9624</v>
      </c>
      <c r="E15" s="13">
        <v>1185</v>
      </c>
      <c r="F15" s="66">
        <v>1184</v>
      </c>
      <c r="G15" s="69">
        <f>SUM(E15:F15)</f>
        <v>2369</v>
      </c>
      <c r="H15" s="13">
        <v>268</v>
      </c>
      <c r="I15" s="66">
        <v>240</v>
      </c>
      <c r="J15" s="66">
        <f>SUM(H15:I15)</f>
        <v>508</v>
      </c>
      <c r="K15" s="68">
        <f t="shared" si="1"/>
        <v>12501</v>
      </c>
    </row>
    <row r="16" spans="1:11" s="66" customFormat="1" x14ac:dyDescent="0.3">
      <c r="A16" s="13" t="s">
        <v>16</v>
      </c>
      <c r="B16" s="13">
        <v>3297</v>
      </c>
      <c r="C16" s="66">
        <v>2876</v>
      </c>
      <c r="D16" s="69">
        <f>SUM(B16:C16)</f>
        <v>6173</v>
      </c>
      <c r="E16" s="13">
        <v>1260</v>
      </c>
      <c r="F16" s="66">
        <v>1259</v>
      </c>
      <c r="G16" s="69">
        <f>SUM(E16:F16)</f>
        <v>2519</v>
      </c>
      <c r="H16" s="13">
        <v>2700</v>
      </c>
      <c r="I16" s="66">
        <v>2505</v>
      </c>
      <c r="J16" s="66">
        <f>SUM(H16:I16)</f>
        <v>5205</v>
      </c>
      <c r="K16" s="68">
        <f t="shared" si="1"/>
        <v>13897</v>
      </c>
    </row>
    <row r="17" spans="1:11" ht="17.25" thickBot="1" x14ac:dyDescent="0.4">
      <c r="A17" s="16" t="s">
        <v>17</v>
      </c>
      <c r="B17" s="17">
        <f>SUM(B10,B11,B14)</f>
        <v>62111</v>
      </c>
      <c r="C17" s="17">
        <f t="shared" ref="C17:J17" si="3">SUM(C10,C11,C14)</f>
        <v>51896</v>
      </c>
      <c r="D17" s="100">
        <f t="shared" si="3"/>
        <v>114007</v>
      </c>
      <c r="E17" s="17">
        <f t="shared" si="3"/>
        <v>26769</v>
      </c>
      <c r="F17" s="17">
        <f t="shared" si="3"/>
        <v>22098</v>
      </c>
      <c r="G17" s="100">
        <f t="shared" si="3"/>
        <v>48867</v>
      </c>
      <c r="H17" s="17">
        <f t="shared" si="3"/>
        <v>14062</v>
      </c>
      <c r="I17" s="17">
        <f t="shared" si="3"/>
        <v>11446</v>
      </c>
      <c r="J17" s="16">
        <f t="shared" si="3"/>
        <v>25508</v>
      </c>
      <c r="K17" s="281">
        <f t="shared" si="1"/>
        <v>188382</v>
      </c>
    </row>
    <row r="18" spans="1:11" x14ac:dyDescent="0.3">
      <c r="A18"/>
    </row>
    <row r="19" spans="1:11" x14ac:dyDescent="0.3">
      <c r="A19" s="391" t="s">
        <v>294</v>
      </c>
      <c r="B19" s="337"/>
      <c r="C19" s="337"/>
      <c r="D19" s="337"/>
      <c r="E19" s="337"/>
      <c r="F19" s="337"/>
      <c r="G19" s="337"/>
    </row>
    <row r="20" spans="1:11" s="337" customFormat="1" ht="12.75" x14ac:dyDescent="0.2">
      <c r="A20" s="337" t="s">
        <v>275</v>
      </c>
    </row>
    <row r="23" spans="1:11" s="23" customFormat="1" ht="12.75" x14ac:dyDescent="0.2"/>
    <row r="24" spans="1:11" s="23" customFormat="1" ht="12.75" x14ac:dyDescent="0.2"/>
    <row r="25" spans="1:11" s="23" customFormat="1" ht="12.75" x14ac:dyDescent="0.2"/>
    <row r="26" spans="1:11" s="23" customFormat="1" ht="12.75" x14ac:dyDescent="0.2"/>
    <row r="27" spans="1:11" s="23" customFormat="1" ht="12.75" x14ac:dyDescent="0.2"/>
  </sheetData>
  <mergeCells count="8">
    <mergeCell ref="B1:D1"/>
    <mergeCell ref="E4:F4"/>
    <mergeCell ref="A6:K6"/>
    <mergeCell ref="A20:XFD20"/>
    <mergeCell ref="B8:D8"/>
    <mergeCell ref="E8:G8"/>
    <mergeCell ref="H8:J8"/>
    <mergeCell ref="A19:G19"/>
  </mergeCells>
  <phoneticPr fontId="11" type="noConversion"/>
  <hyperlinks>
    <hyperlink ref="B1" location="íNDICE!A1" display="Volver al índice"/>
  </hyperlinks>
  <pageMargins left="0.74803149606299213" right="0.74803149606299213" top="0.98425196850393704" bottom="0.98425196850393704" header="0" footer="0"/>
  <pageSetup paperSize="9" scale="63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7" tint="0.59999389629810485"/>
  </sheetPr>
  <dimension ref="A1:K356"/>
  <sheetViews>
    <sheetView zoomScaleNormal="100" zoomScaleSheetLayoutView="59" workbookViewId="0"/>
  </sheetViews>
  <sheetFormatPr baseColWidth="10" defaultColWidth="41.28515625" defaultRowHeight="14.25" x14ac:dyDescent="0.3"/>
  <cols>
    <col min="1" max="1" width="38.42578125" style="101" customWidth="1"/>
    <col min="2" max="2" width="20" style="145" customWidth="1"/>
    <col min="3" max="3" width="21.140625" style="101" customWidth="1"/>
    <col min="4" max="5" width="20.7109375" style="101" customWidth="1"/>
    <col min="6" max="6" width="20.140625" style="101" customWidth="1"/>
    <col min="7" max="7" width="15.28515625" style="101" customWidth="1"/>
    <col min="8" max="8" width="30.5703125" style="101" customWidth="1"/>
    <col min="9" max="9" width="13.5703125" style="101" bestFit="1" customWidth="1"/>
    <col min="10" max="10" width="12.140625" style="101" customWidth="1"/>
    <col min="11" max="16384" width="41.28515625" style="101"/>
  </cols>
  <sheetData>
    <row r="1" spans="1:10" ht="125.25" customHeight="1" x14ac:dyDescent="0.3">
      <c r="A1" s="195" t="s">
        <v>0</v>
      </c>
      <c r="B1" s="195"/>
      <c r="C1" s="195"/>
    </row>
    <row r="2" spans="1:10" ht="19.5" x14ac:dyDescent="0.4">
      <c r="B2" s="392" t="s">
        <v>41</v>
      </c>
      <c r="C2" s="392"/>
      <c r="D2" s="392"/>
      <c r="E2" s="392"/>
      <c r="I2" s="102"/>
    </row>
    <row r="3" spans="1:10" x14ac:dyDescent="0.3">
      <c r="I3" s="102"/>
    </row>
    <row r="4" spans="1:10" s="145" customFormat="1" ht="16.5" x14ac:dyDescent="0.2">
      <c r="A4" s="393" t="s">
        <v>85</v>
      </c>
      <c r="B4" s="393"/>
      <c r="C4" s="393"/>
      <c r="D4" s="393"/>
      <c r="E4" s="394"/>
      <c r="F4" s="394"/>
    </row>
    <row r="5" spans="1:10" s="145" customFormat="1" ht="16.5" x14ac:dyDescent="0.2">
      <c r="A5" s="393" t="s">
        <v>302</v>
      </c>
      <c r="B5" s="393"/>
      <c r="C5" s="393"/>
      <c r="D5" s="393"/>
      <c r="E5" s="393"/>
      <c r="F5" s="393"/>
    </row>
    <row r="6" spans="1:10" ht="15" thickBot="1" x14ac:dyDescent="0.35">
      <c r="A6" s="103"/>
      <c r="B6" s="177"/>
      <c r="C6" s="105"/>
      <c r="D6" s="103"/>
      <c r="E6" s="104"/>
      <c r="F6" s="103"/>
      <c r="I6" s="102"/>
    </row>
    <row r="7" spans="1:10" ht="15.95" customHeight="1" x14ac:dyDescent="0.3">
      <c r="A7" s="400" t="s">
        <v>274</v>
      </c>
      <c r="B7" s="395" t="s">
        <v>86</v>
      </c>
      <c r="C7" s="397" t="s">
        <v>87</v>
      </c>
      <c r="D7" s="397" t="s">
        <v>88</v>
      </c>
      <c r="E7" s="397" t="s">
        <v>301</v>
      </c>
      <c r="F7" s="397" t="s">
        <v>273</v>
      </c>
    </row>
    <row r="8" spans="1:10" ht="15.95" customHeight="1" x14ac:dyDescent="0.3">
      <c r="A8" s="401"/>
      <c r="B8" s="396"/>
      <c r="C8" s="398"/>
      <c r="D8" s="398"/>
      <c r="E8" s="398"/>
      <c r="F8" s="398"/>
      <c r="G8" s="102"/>
      <c r="H8" s="106"/>
      <c r="I8" s="106"/>
      <c r="J8" s="106"/>
    </row>
    <row r="9" spans="1:10" s="109" customFormat="1" ht="15.95" customHeight="1" x14ac:dyDescent="0.35">
      <c r="A9" s="282" t="s">
        <v>89</v>
      </c>
      <c r="B9" s="283">
        <v>1</v>
      </c>
      <c r="C9" s="283">
        <v>1</v>
      </c>
      <c r="D9" s="284">
        <f>SUM(B9:C9)</f>
        <v>2</v>
      </c>
      <c r="E9" s="285">
        <v>67</v>
      </c>
      <c r="F9" s="286">
        <f>D9/E9*1000</f>
        <v>29.850746268656717</v>
      </c>
      <c r="G9" s="107"/>
      <c r="H9" s="107"/>
      <c r="I9" s="108"/>
    </row>
    <row r="10" spans="1:10" s="109" customFormat="1" ht="15.95" customHeight="1" x14ac:dyDescent="0.35">
      <c r="A10" s="282" t="s">
        <v>90</v>
      </c>
      <c r="B10" s="283">
        <v>80</v>
      </c>
      <c r="C10" s="283">
        <v>36</v>
      </c>
      <c r="D10" s="284">
        <f t="shared" ref="D10:D73" si="0">SUM(B10:C10)</f>
        <v>116</v>
      </c>
      <c r="E10" s="285">
        <v>4261</v>
      </c>
      <c r="F10" s="286">
        <f t="shared" ref="F10:F73" si="1">D10/E10*1000</f>
        <v>27.22365641868106</v>
      </c>
      <c r="G10" s="107"/>
      <c r="H10" s="107"/>
      <c r="I10" s="108"/>
    </row>
    <row r="11" spans="1:10" s="109" customFormat="1" ht="15.95" customHeight="1" x14ac:dyDescent="0.35">
      <c r="A11" s="282" t="s">
        <v>91</v>
      </c>
      <c r="B11" s="283">
        <v>4</v>
      </c>
      <c r="C11" s="283">
        <v>3</v>
      </c>
      <c r="D11" s="284">
        <f t="shared" si="0"/>
        <v>7</v>
      </c>
      <c r="E11" s="285">
        <v>248</v>
      </c>
      <c r="F11" s="286">
        <f t="shared" si="1"/>
        <v>28.225806451612904</v>
      </c>
      <c r="G11" s="107"/>
      <c r="H11" s="107"/>
      <c r="I11" s="108"/>
    </row>
    <row r="12" spans="1:10" s="109" customFormat="1" ht="15.95" customHeight="1" x14ac:dyDescent="0.35">
      <c r="A12" s="282" t="s">
        <v>92</v>
      </c>
      <c r="B12" s="283">
        <v>226</v>
      </c>
      <c r="C12" s="283">
        <v>125</v>
      </c>
      <c r="D12" s="284">
        <f t="shared" si="0"/>
        <v>351</v>
      </c>
      <c r="E12" s="285">
        <v>8845</v>
      </c>
      <c r="F12" s="286">
        <f t="shared" si="1"/>
        <v>39.683436970039573</v>
      </c>
      <c r="G12" s="107"/>
      <c r="H12" s="107"/>
      <c r="I12" s="108"/>
    </row>
    <row r="13" spans="1:10" s="109" customFormat="1" ht="15.95" customHeight="1" x14ac:dyDescent="0.35">
      <c r="A13" s="282" t="s">
        <v>93</v>
      </c>
      <c r="B13" s="283">
        <v>6487</v>
      </c>
      <c r="C13" s="283">
        <v>3067</v>
      </c>
      <c r="D13" s="284">
        <f t="shared" si="0"/>
        <v>9554</v>
      </c>
      <c r="E13" s="285">
        <v>204823</v>
      </c>
      <c r="F13" s="286">
        <f t="shared" si="1"/>
        <v>46.645152155763761</v>
      </c>
      <c r="G13" s="107"/>
      <c r="H13" s="107"/>
      <c r="I13" s="108"/>
    </row>
    <row r="14" spans="1:10" s="109" customFormat="1" ht="15.95" customHeight="1" x14ac:dyDescent="0.35">
      <c r="A14" s="282" t="s">
        <v>94</v>
      </c>
      <c r="B14" s="283">
        <v>2728</v>
      </c>
      <c r="C14" s="283">
        <v>1400</v>
      </c>
      <c r="D14" s="284">
        <f t="shared" si="0"/>
        <v>4128</v>
      </c>
      <c r="E14" s="285">
        <v>112196</v>
      </c>
      <c r="F14" s="286">
        <f t="shared" si="1"/>
        <v>36.792755534956683</v>
      </c>
      <c r="G14" s="107"/>
      <c r="H14" s="107"/>
      <c r="I14" s="108"/>
    </row>
    <row r="15" spans="1:10" s="109" customFormat="1" ht="15.95" customHeight="1" x14ac:dyDescent="0.35">
      <c r="A15" s="282" t="s">
        <v>95</v>
      </c>
      <c r="B15" s="283">
        <v>4578</v>
      </c>
      <c r="C15" s="283">
        <v>3311</v>
      </c>
      <c r="D15" s="284">
        <f t="shared" si="0"/>
        <v>7889</v>
      </c>
      <c r="E15" s="285">
        <v>169773</v>
      </c>
      <c r="F15" s="286">
        <f t="shared" si="1"/>
        <v>46.467930707474096</v>
      </c>
      <c r="G15" s="107"/>
      <c r="H15" s="107"/>
      <c r="I15" s="108"/>
    </row>
    <row r="16" spans="1:10" s="109" customFormat="1" ht="15.95" customHeight="1" x14ac:dyDescent="0.35">
      <c r="A16" s="282" t="s">
        <v>96</v>
      </c>
      <c r="B16" s="283">
        <v>105</v>
      </c>
      <c r="C16" s="283">
        <v>31</v>
      </c>
      <c r="D16" s="284">
        <f t="shared" si="0"/>
        <v>136</v>
      </c>
      <c r="E16" s="285">
        <v>2574</v>
      </c>
      <c r="F16" s="286">
        <f t="shared" si="1"/>
        <v>52.836052836052836</v>
      </c>
      <c r="G16" s="107"/>
      <c r="H16" s="107"/>
      <c r="I16" s="108"/>
    </row>
    <row r="17" spans="1:9" s="109" customFormat="1" ht="15.95" customHeight="1" x14ac:dyDescent="0.35">
      <c r="A17" s="282" t="s">
        <v>97</v>
      </c>
      <c r="B17" s="283">
        <v>549</v>
      </c>
      <c r="C17" s="283">
        <v>196</v>
      </c>
      <c r="D17" s="284">
        <f t="shared" si="0"/>
        <v>745</v>
      </c>
      <c r="E17" s="285">
        <v>20136</v>
      </c>
      <c r="F17" s="286">
        <f t="shared" si="1"/>
        <v>36.998410806515693</v>
      </c>
      <c r="G17" s="107"/>
      <c r="H17" s="107"/>
      <c r="I17" s="108"/>
    </row>
    <row r="18" spans="1:9" s="109" customFormat="1" ht="15.95" customHeight="1" x14ac:dyDescent="0.35">
      <c r="A18" s="282" t="s">
        <v>98</v>
      </c>
      <c r="B18" s="283">
        <v>291</v>
      </c>
      <c r="C18" s="283">
        <v>138</v>
      </c>
      <c r="D18" s="284">
        <f t="shared" si="0"/>
        <v>429</v>
      </c>
      <c r="E18" s="285">
        <v>13996</v>
      </c>
      <c r="F18" s="286">
        <f t="shared" si="1"/>
        <v>30.651614747070589</v>
      </c>
      <c r="G18" s="107"/>
      <c r="H18" s="107"/>
      <c r="I18" s="108"/>
    </row>
    <row r="19" spans="1:9" s="109" customFormat="1" ht="15.95" customHeight="1" x14ac:dyDescent="0.35">
      <c r="A19" s="282" t="s">
        <v>99</v>
      </c>
      <c r="B19" s="283">
        <v>25</v>
      </c>
      <c r="C19" s="283">
        <v>11</v>
      </c>
      <c r="D19" s="284">
        <f t="shared" si="0"/>
        <v>36</v>
      </c>
      <c r="E19" s="285">
        <v>586</v>
      </c>
      <c r="F19" s="286">
        <f t="shared" si="1"/>
        <v>61.43344709897611</v>
      </c>
      <c r="G19" s="107"/>
      <c r="H19" s="107"/>
      <c r="I19" s="108"/>
    </row>
    <row r="20" spans="1:9" s="109" customFormat="1" ht="15.95" customHeight="1" x14ac:dyDescent="0.35">
      <c r="A20" s="282" t="s">
        <v>100</v>
      </c>
      <c r="B20" s="283">
        <v>17</v>
      </c>
      <c r="C20" s="283">
        <v>8</v>
      </c>
      <c r="D20" s="284">
        <f t="shared" si="0"/>
        <v>25</v>
      </c>
      <c r="E20" s="285">
        <v>1209</v>
      </c>
      <c r="F20" s="286">
        <f t="shared" si="1"/>
        <v>20.6782464846981</v>
      </c>
      <c r="G20" s="107"/>
      <c r="H20" s="107"/>
      <c r="I20" s="108"/>
    </row>
    <row r="21" spans="1:9" s="109" customFormat="1" ht="15.95" customHeight="1" x14ac:dyDescent="0.35">
      <c r="A21" s="282" t="s">
        <v>101</v>
      </c>
      <c r="B21" s="283">
        <v>1816</v>
      </c>
      <c r="C21" s="283">
        <v>838</v>
      </c>
      <c r="D21" s="284">
        <f t="shared" si="0"/>
        <v>2654</v>
      </c>
      <c r="E21" s="285">
        <v>57728</v>
      </c>
      <c r="F21" s="286">
        <f t="shared" si="1"/>
        <v>45.974223946784925</v>
      </c>
      <c r="G21" s="107"/>
      <c r="H21" s="107"/>
      <c r="I21" s="108"/>
    </row>
    <row r="22" spans="1:9" s="109" customFormat="1" ht="15.95" customHeight="1" x14ac:dyDescent="0.35">
      <c r="A22" s="282" t="s">
        <v>102</v>
      </c>
      <c r="B22" s="283">
        <v>1343</v>
      </c>
      <c r="C22" s="283">
        <v>403</v>
      </c>
      <c r="D22" s="284">
        <f t="shared" si="0"/>
        <v>1746</v>
      </c>
      <c r="E22" s="285">
        <v>55981</v>
      </c>
      <c r="F22" s="286">
        <f t="shared" si="1"/>
        <v>31.189153462782016</v>
      </c>
      <c r="G22" s="107"/>
      <c r="H22" s="107"/>
      <c r="I22" s="108"/>
    </row>
    <row r="23" spans="1:9" s="109" customFormat="1" ht="15.95" customHeight="1" x14ac:dyDescent="0.35">
      <c r="A23" s="282" t="s">
        <v>103</v>
      </c>
      <c r="B23" s="283">
        <v>362</v>
      </c>
      <c r="C23" s="283">
        <v>88</v>
      </c>
      <c r="D23" s="284">
        <f t="shared" si="0"/>
        <v>450</v>
      </c>
      <c r="E23" s="285">
        <v>24313</v>
      </c>
      <c r="F23" s="286">
        <f t="shared" si="1"/>
        <v>18.508616789371942</v>
      </c>
      <c r="G23" s="107"/>
      <c r="H23" s="107"/>
      <c r="I23" s="108"/>
    </row>
    <row r="24" spans="1:9" s="109" customFormat="1" ht="15.95" customHeight="1" x14ac:dyDescent="0.35">
      <c r="A24" s="282" t="s">
        <v>104</v>
      </c>
      <c r="B24" s="283">
        <v>4</v>
      </c>
      <c r="C24" s="283">
        <v>1</v>
      </c>
      <c r="D24" s="284">
        <f t="shared" si="0"/>
        <v>5</v>
      </c>
      <c r="E24" s="285">
        <v>103</v>
      </c>
      <c r="F24" s="286">
        <f t="shared" si="1"/>
        <v>48.543689320388346</v>
      </c>
      <c r="G24" s="107"/>
      <c r="H24" s="107"/>
      <c r="I24" s="108"/>
    </row>
    <row r="25" spans="1:9" s="109" customFormat="1" ht="15.95" customHeight="1" x14ac:dyDescent="0.35">
      <c r="A25" s="282" t="s">
        <v>105</v>
      </c>
      <c r="B25" s="283">
        <v>43</v>
      </c>
      <c r="C25" s="283">
        <v>9</v>
      </c>
      <c r="D25" s="284">
        <f t="shared" si="0"/>
        <v>52</v>
      </c>
      <c r="E25" s="285">
        <v>1558</v>
      </c>
      <c r="F25" s="286">
        <f t="shared" si="1"/>
        <v>33.376123234916562</v>
      </c>
      <c r="G25" s="107"/>
      <c r="H25" s="107"/>
      <c r="I25" s="108"/>
    </row>
    <row r="26" spans="1:9" s="109" customFormat="1" ht="15.95" customHeight="1" x14ac:dyDescent="0.35">
      <c r="A26" s="282" t="s">
        <v>106</v>
      </c>
      <c r="B26" s="283">
        <v>133</v>
      </c>
      <c r="C26" s="283">
        <v>40</v>
      </c>
      <c r="D26" s="284">
        <f t="shared" si="0"/>
        <v>173</v>
      </c>
      <c r="E26" s="285">
        <v>5388</v>
      </c>
      <c r="F26" s="286">
        <f t="shared" si="1"/>
        <v>32.108389012620641</v>
      </c>
      <c r="G26" s="107"/>
      <c r="H26" s="107"/>
      <c r="I26" s="108"/>
    </row>
    <row r="27" spans="1:9" s="109" customFormat="1" ht="15.95" customHeight="1" x14ac:dyDescent="0.35">
      <c r="A27" s="282" t="s">
        <v>107</v>
      </c>
      <c r="B27" s="283">
        <v>52</v>
      </c>
      <c r="C27" s="283">
        <v>24</v>
      </c>
      <c r="D27" s="284">
        <f t="shared" si="0"/>
        <v>76</v>
      </c>
      <c r="E27" s="285">
        <v>1591</v>
      </c>
      <c r="F27" s="286">
        <f t="shared" si="1"/>
        <v>47.768698931489624</v>
      </c>
      <c r="G27" s="107"/>
      <c r="H27" s="107"/>
      <c r="I27" s="108"/>
    </row>
    <row r="28" spans="1:9" s="109" customFormat="1" ht="15.95" customHeight="1" x14ac:dyDescent="0.35">
      <c r="A28" s="282" t="s">
        <v>108</v>
      </c>
      <c r="B28" s="283">
        <v>22</v>
      </c>
      <c r="C28" s="283">
        <v>13</v>
      </c>
      <c r="D28" s="284">
        <f t="shared" si="0"/>
        <v>35</v>
      </c>
      <c r="E28" s="285">
        <v>633</v>
      </c>
      <c r="F28" s="286">
        <f t="shared" si="1"/>
        <v>55.292259083728275</v>
      </c>
      <c r="G28" s="107"/>
      <c r="H28" s="107"/>
      <c r="I28" s="108"/>
    </row>
    <row r="29" spans="1:9" s="109" customFormat="1" ht="15.95" customHeight="1" x14ac:dyDescent="0.35">
      <c r="A29" s="282" t="s">
        <v>109</v>
      </c>
      <c r="B29" s="283">
        <v>5</v>
      </c>
      <c r="C29" s="283">
        <v>2</v>
      </c>
      <c r="D29" s="284">
        <f t="shared" si="0"/>
        <v>7</v>
      </c>
      <c r="E29" s="285">
        <v>214</v>
      </c>
      <c r="F29" s="286">
        <f t="shared" si="1"/>
        <v>32.710280373831772</v>
      </c>
      <c r="G29" s="107"/>
      <c r="H29" s="107"/>
      <c r="I29" s="108"/>
    </row>
    <row r="30" spans="1:9" s="109" customFormat="1" ht="15.95" customHeight="1" x14ac:dyDescent="0.35">
      <c r="A30" s="282" t="s">
        <v>110</v>
      </c>
      <c r="B30" s="283">
        <v>771</v>
      </c>
      <c r="C30" s="283">
        <v>378</v>
      </c>
      <c r="D30" s="284">
        <f t="shared" si="0"/>
        <v>1149</v>
      </c>
      <c r="E30" s="285">
        <v>47587</v>
      </c>
      <c r="F30" s="286">
        <f t="shared" si="1"/>
        <v>24.145249753083824</v>
      </c>
      <c r="G30" s="107"/>
      <c r="H30" s="107"/>
      <c r="I30" s="108"/>
    </row>
    <row r="31" spans="1:9" s="109" customFormat="1" ht="15.95" customHeight="1" x14ac:dyDescent="0.35">
      <c r="A31" s="282" t="s">
        <v>111</v>
      </c>
      <c r="B31" s="283">
        <v>143</v>
      </c>
      <c r="C31" s="283">
        <v>40</v>
      </c>
      <c r="D31" s="284">
        <f t="shared" si="0"/>
        <v>183</v>
      </c>
      <c r="E31" s="285">
        <v>7050</v>
      </c>
      <c r="F31" s="286">
        <f t="shared" si="1"/>
        <v>25.957446808510639</v>
      </c>
      <c r="G31" s="107"/>
      <c r="H31" s="107"/>
      <c r="I31" s="108"/>
    </row>
    <row r="32" spans="1:9" s="109" customFormat="1" ht="15.95" customHeight="1" x14ac:dyDescent="0.35">
      <c r="A32" s="282" t="s">
        <v>112</v>
      </c>
      <c r="B32" s="283">
        <v>4</v>
      </c>
      <c r="C32" s="283">
        <v>3</v>
      </c>
      <c r="D32" s="284">
        <f t="shared" si="0"/>
        <v>7</v>
      </c>
      <c r="E32" s="285">
        <v>210</v>
      </c>
      <c r="F32" s="286">
        <f t="shared" si="1"/>
        <v>33.333333333333336</v>
      </c>
      <c r="G32" s="107"/>
      <c r="H32" s="107"/>
      <c r="I32" s="108"/>
    </row>
    <row r="33" spans="1:9" s="109" customFormat="1" ht="15.95" customHeight="1" x14ac:dyDescent="0.35">
      <c r="A33" s="282" t="s">
        <v>113</v>
      </c>
      <c r="B33" s="283">
        <v>19</v>
      </c>
      <c r="C33" s="283">
        <v>14</v>
      </c>
      <c r="D33" s="284">
        <f t="shared" si="0"/>
        <v>33</v>
      </c>
      <c r="E33" s="285">
        <v>563</v>
      </c>
      <c r="F33" s="286">
        <f t="shared" si="1"/>
        <v>58.614564831261106</v>
      </c>
      <c r="G33" s="107"/>
      <c r="H33" s="107"/>
      <c r="I33" s="108"/>
    </row>
    <row r="34" spans="1:9" s="109" customFormat="1" ht="15.95" customHeight="1" x14ac:dyDescent="0.35">
      <c r="A34" s="282" t="s">
        <v>114</v>
      </c>
      <c r="B34" s="283">
        <v>205</v>
      </c>
      <c r="C34" s="283">
        <v>98</v>
      </c>
      <c r="D34" s="284">
        <f t="shared" si="0"/>
        <v>303</v>
      </c>
      <c r="E34" s="285">
        <v>10075</v>
      </c>
      <c r="F34" s="286">
        <f t="shared" si="1"/>
        <v>30.074441687344915</v>
      </c>
      <c r="G34" s="107"/>
      <c r="H34" s="107"/>
      <c r="I34" s="108"/>
    </row>
    <row r="35" spans="1:9" s="109" customFormat="1" ht="15.95" customHeight="1" x14ac:dyDescent="0.35">
      <c r="A35" s="282" t="s">
        <v>115</v>
      </c>
      <c r="B35" s="283">
        <v>38</v>
      </c>
      <c r="C35" s="283">
        <v>18</v>
      </c>
      <c r="D35" s="284">
        <f t="shared" si="0"/>
        <v>56</v>
      </c>
      <c r="E35" s="285">
        <v>1964</v>
      </c>
      <c r="F35" s="286">
        <f t="shared" si="1"/>
        <v>28.513238289205706</v>
      </c>
      <c r="G35" s="107"/>
      <c r="H35" s="107"/>
      <c r="I35" s="108"/>
    </row>
    <row r="36" spans="1:9" s="109" customFormat="1" ht="15.95" customHeight="1" x14ac:dyDescent="0.35">
      <c r="A36" s="282" t="s">
        <v>116</v>
      </c>
      <c r="B36" s="283">
        <v>53</v>
      </c>
      <c r="C36" s="283">
        <v>23</v>
      </c>
      <c r="D36" s="284">
        <f t="shared" si="0"/>
        <v>76</v>
      </c>
      <c r="E36" s="285">
        <v>2372</v>
      </c>
      <c r="F36" s="286">
        <f t="shared" si="1"/>
        <v>32.040472175379428</v>
      </c>
      <c r="G36" s="107"/>
      <c r="H36" s="107"/>
      <c r="I36" s="108"/>
    </row>
    <row r="37" spans="1:9" s="109" customFormat="1" ht="15.95" customHeight="1" x14ac:dyDescent="0.35">
      <c r="A37" s="282" t="s">
        <v>117</v>
      </c>
      <c r="B37" s="283">
        <v>19</v>
      </c>
      <c r="C37" s="283">
        <v>7</v>
      </c>
      <c r="D37" s="284">
        <f t="shared" si="0"/>
        <v>26</v>
      </c>
      <c r="E37" s="285">
        <v>743</v>
      </c>
      <c r="F37" s="286">
        <f t="shared" si="1"/>
        <v>34.993270524899053</v>
      </c>
      <c r="G37" s="107"/>
      <c r="H37" s="107"/>
      <c r="I37" s="108"/>
    </row>
    <row r="38" spans="1:9" s="109" customFormat="1" ht="15.95" customHeight="1" x14ac:dyDescent="0.35">
      <c r="A38" s="282" t="s">
        <v>118</v>
      </c>
      <c r="B38" s="283">
        <v>43</v>
      </c>
      <c r="C38" s="283">
        <v>27</v>
      </c>
      <c r="D38" s="284">
        <f t="shared" si="0"/>
        <v>70</v>
      </c>
      <c r="E38" s="285">
        <v>2613</v>
      </c>
      <c r="F38" s="286">
        <f t="shared" si="1"/>
        <v>26.789131266743208</v>
      </c>
      <c r="G38" s="107"/>
      <c r="H38" s="107"/>
      <c r="I38" s="108"/>
    </row>
    <row r="39" spans="1:9" s="109" customFormat="1" ht="15.95" customHeight="1" x14ac:dyDescent="0.35">
      <c r="A39" s="282" t="s">
        <v>119</v>
      </c>
      <c r="B39" s="283">
        <v>101</v>
      </c>
      <c r="C39" s="283">
        <v>51</v>
      </c>
      <c r="D39" s="284">
        <f t="shared" si="0"/>
        <v>152</v>
      </c>
      <c r="E39" s="285">
        <v>2915</v>
      </c>
      <c r="F39" s="286">
        <f t="shared" si="1"/>
        <v>52.144082332761577</v>
      </c>
      <c r="G39" s="107"/>
      <c r="H39" s="107"/>
      <c r="I39" s="108"/>
    </row>
    <row r="40" spans="1:9" s="109" customFormat="1" ht="15.95" customHeight="1" x14ac:dyDescent="0.35">
      <c r="A40" s="282" t="s">
        <v>120</v>
      </c>
      <c r="B40" s="283">
        <v>161</v>
      </c>
      <c r="C40" s="283">
        <v>58</v>
      </c>
      <c r="D40" s="284">
        <f t="shared" si="0"/>
        <v>219</v>
      </c>
      <c r="E40" s="285">
        <v>6995</v>
      </c>
      <c r="F40" s="286">
        <f t="shared" si="1"/>
        <v>31.308077197998571</v>
      </c>
      <c r="G40" s="107"/>
      <c r="H40" s="107"/>
      <c r="I40" s="108"/>
    </row>
    <row r="41" spans="1:9" s="109" customFormat="1" ht="15.95" customHeight="1" x14ac:dyDescent="0.35">
      <c r="A41" s="282" t="s">
        <v>121</v>
      </c>
      <c r="B41" s="283">
        <v>120</v>
      </c>
      <c r="C41" s="283">
        <v>35</v>
      </c>
      <c r="D41" s="284">
        <f t="shared" si="0"/>
        <v>155</v>
      </c>
      <c r="E41" s="285">
        <v>5715</v>
      </c>
      <c r="F41" s="286">
        <f t="shared" si="1"/>
        <v>27.12160979877515</v>
      </c>
      <c r="G41" s="107"/>
      <c r="H41" s="107"/>
      <c r="I41" s="108"/>
    </row>
    <row r="42" spans="1:9" s="109" customFormat="1" ht="15.95" customHeight="1" x14ac:dyDescent="0.35">
      <c r="A42" s="282" t="s">
        <v>122</v>
      </c>
      <c r="B42" s="283">
        <v>6</v>
      </c>
      <c r="C42" s="283">
        <v>4</v>
      </c>
      <c r="D42" s="284">
        <f t="shared" si="0"/>
        <v>10</v>
      </c>
      <c r="E42" s="285">
        <v>483</v>
      </c>
      <c r="F42" s="286">
        <f t="shared" si="1"/>
        <v>20.703933747412009</v>
      </c>
      <c r="G42" s="107"/>
      <c r="H42" s="107"/>
      <c r="I42" s="108"/>
    </row>
    <row r="43" spans="1:9" s="109" customFormat="1" ht="15.95" customHeight="1" x14ac:dyDescent="0.35">
      <c r="A43" s="282" t="s">
        <v>123</v>
      </c>
      <c r="B43" s="283">
        <v>58</v>
      </c>
      <c r="C43" s="283">
        <v>13</v>
      </c>
      <c r="D43" s="284">
        <f t="shared" si="0"/>
        <v>71</v>
      </c>
      <c r="E43" s="285">
        <v>2017</v>
      </c>
      <c r="F43" s="286">
        <f t="shared" si="1"/>
        <v>35.200793257312839</v>
      </c>
      <c r="G43" s="107"/>
      <c r="H43" s="107"/>
      <c r="I43" s="108"/>
    </row>
    <row r="44" spans="1:9" s="109" customFormat="1" ht="15.95" customHeight="1" x14ac:dyDescent="0.35">
      <c r="A44" s="282" t="s">
        <v>124</v>
      </c>
      <c r="B44" s="283">
        <v>97</v>
      </c>
      <c r="C44" s="283">
        <v>26</v>
      </c>
      <c r="D44" s="284">
        <f t="shared" si="0"/>
        <v>123</v>
      </c>
      <c r="E44" s="285">
        <v>3361</v>
      </c>
      <c r="F44" s="286">
        <f t="shared" si="1"/>
        <v>36.596251115739364</v>
      </c>
      <c r="G44" s="107"/>
      <c r="H44" s="107"/>
      <c r="I44" s="108"/>
    </row>
    <row r="45" spans="1:9" s="109" customFormat="1" ht="15.95" customHeight="1" x14ac:dyDescent="0.35">
      <c r="A45" s="282" t="s">
        <v>125</v>
      </c>
      <c r="B45" s="283">
        <v>64</v>
      </c>
      <c r="C45" s="283">
        <v>43</v>
      </c>
      <c r="D45" s="284">
        <f t="shared" si="0"/>
        <v>107</v>
      </c>
      <c r="E45" s="285">
        <v>2091</v>
      </c>
      <c r="F45" s="286">
        <f t="shared" si="1"/>
        <v>51.17168818747011</v>
      </c>
      <c r="G45" s="107"/>
      <c r="H45" s="107"/>
      <c r="I45" s="108"/>
    </row>
    <row r="46" spans="1:9" s="109" customFormat="1" ht="15.95" customHeight="1" x14ac:dyDescent="0.35">
      <c r="A46" s="282" t="s">
        <v>126</v>
      </c>
      <c r="B46" s="283">
        <v>146</v>
      </c>
      <c r="C46" s="283">
        <v>62</v>
      </c>
      <c r="D46" s="284">
        <f t="shared" si="0"/>
        <v>208</v>
      </c>
      <c r="E46" s="285">
        <v>6890</v>
      </c>
      <c r="F46" s="286">
        <f t="shared" si="1"/>
        <v>30.188679245283019</v>
      </c>
      <c r="G46" s="107"/>
      <c r="H46" s="107"/>
      <c r="I46" s="108"/>
    </row>
    <row r="47" spans="1:9" s="109" customFormat="1" ht="15.95" customHeight="1" x14ac:dyDescent="0.35">
      <c r="A47" s="282" t="s">
        <v>127</v>
      </c>
      <c r="B47" s="283">
        <v>6</v>
      </c>
      <c r="C47" s="283">
        <v>2</v>
      </c>
      <c r="D47" s="284">
        <f t="shared" si="0"/>
        <v>8</v>
      </c>
      <c r="E47" s="285">
        <v>180</v>
      </c>
      <c r="F47" s="286">
        <f t="shared" si="1"/>
        <v>44.444444444444443</v>
      </c>
      <c r="G47" s="107"/>
      <c r="H47" s="107"/>
      <c r="I47" s="108"/>
    </row>
    <row r="48" spans="1:9" s="109" customFormat="1" ht="15.95" customHeight="1" x14ac:dyDescent="0.35">
      <c r="A48" s="282" t="s">
        <v>128</v>
      </c>
      <c r="B48" s="283">
        <v>60</v>
      </c>
      <c r="C48" s="283">
        <v>24</v>
      </c>
      <c r="D48" s="284">
        <f t="shared" si="0"/>
        <v>84</v>
      </c>
      <c r="E48" s="285">
        <v>2194</v>
      </c>
      <c r="F48" s="286">
        <f t="shared" si="1"/>
        <v>38.286235186873292</v>
      </c>
      <c r="G48" s="107"/>
      <c r="H48" s="107"/>
      <c r="I48" s="108"/>
    </row>
    <row r="49" spans="1:9" s="109" customFormat="1" ht="15.95" customHeight="1" x14ac:dyDescent="0.35">
      <c r="A49" s="282" t="s">
        <v>129</v>
      </c>
      <c r="B49" s="283">
        <v>149</v>
      </c>
      <c r="C49" s="283">
        <v>79</v>
      </c>
      <c r="D49" s="284">
        <f t="shared" si="0"/>
        <v>228</v>
      </c>
      <c r="E49" s="285">
        <v>5428</v>
      </c>
      <c r="F49" s="286">
        <f t="shared" si="1"/>
        <v>42.004421518054528</v>
      </c>
      <c r="G49" s="107"/>
      <c r="H49" s="107"/>
      <c r="I49" s="108"/>
    </row>
    <row r="50" spans="1:9" s="109" customFormat="1" ht="15.95" customHeight="1" x14ac:dyDescent="0.35">
      <c r="A50" s="282" t="s">
        <v>130</v>
      </c>
      <c r="B50" s="283">
        <v>878</v>
      </c>
      <c r="C50" s="283">
        <v>397</v>
      </c>
      <c r="D50" s="284">
        <f t="shared" si="0"/>
        <v>1275</v>
      </c>
      <c r="E50" s="285">
        <v>23950</v>
      </c>
      <c r="F50" s="286">
        <f t="shared" si="1"/>
        <v>53.235908141962419</v>
      </c>
      <c r="G50" s="107"/>
      <c r="H50" s="107"/>
      <c r="I50" s="108"/>
    </row>
    <row r="51" spans="1:9" s="109" customFormat="1" ht="15.95" customHeight="1" x14ac:dyDescent="0.35">
      <c r="A51" s="282" t="s">
        <v>131</v>
      </c>
      <c r="B51" s="283">
        <v>105</v>
      </c>
      <c r="C51" s="283">
        <v>33</v>
      </c>
      <c r="D51" s="284">
        <f t="shared" si="0"/>
        <v>138</v>
      </c>
      <c r="E51" s="285">
        <v>6984</v>
      </c>
      <c r="F51" s="286">
        <f t="shared" si="1"/>
        <v>19.759450171821307</v>
      </c>
      <c r="G51" s="107"/>
      <c r="H51" s="107"/>
      <c r="I51" s="108"/>
    </row>
    <row r="52" spans="1:9" s="109" customFormat="1" ht="15.95" customHeight="1" x14ac:dyDescent="0.35">
      <c r="A52" s="282" t="s">
        <v>132</v>
      </c>
      <c r="B52" s="283">
        <v>171</v>
      </c>
      <c r="C52" s="283">
        <v>61</v>
      </c>
      <c r="D52" s="284">
        <f t="shared" si="0"/>
        <v>232</v>
      </c>
      <c r="E52" s="285">
        <v>6746</v>
      </c>
      <c r="F52" s="286">
        <f t="shared" si="1"/>
        <v>34.390750074117996</v>
      </c>
      <c r="G52" s="107"/>
      <c r="H52" s="107"/>
      <c r="I52" s="108"/>
    </row>
    <row r="53" spans="1:9" s="109" customFormat="1" ht="15.95" customHeight="1" x14ac:dyDescent="0.35">
      <c r="A53" s="282" t="s">
        <v>133</v>
      </c>
      <c r="B53" s="283">
        <v>1725</v>
      </c>
      <c r="C53" s="283">
        <v>699</v>
      </c>
      <c r="D53" s="284">
        <f t="shared" si="0"/>
        <v>2424</v>
      </c>
      <c r="E53" s="285">
        <v>62684</v>
      </c>
      <c r="F53" s="286">
        <f t="shared" si="1"/>
        <v>38.670155063493077</v>
      </c>
      <c r="G53" s="107"/>
      <c r="H53" s="107"/>
      <c r="I53" s="108"/>
    </row>
    <row r="54" spans="1:9" s="109" customFormat="1" ht="15.95" customHeight="1" x14ac:dyDescent="0.35">
      <c r="A54" s="282" t="s">
        <v>134</v>
      </c>
      <c r="B54" s="283">
        <v>267</v>
      </c>
      <c r="C54" s="283">
        <v>104</v>
      </c>
      <c r="D54" s="284">
        <f t="shared" si="0"/>
        <v>371</v>
      </c>
      <c r="E54" s="285">
        <v>8424</v>
      </c>
      <c r="F54" s="286">
        <f t="shared" si="1"/>
        <v>44.040835707502374</v>
      </c>
      <c r="G54" s="107"/>
      <c r="H54" s="107"/>
      <c r="I54" s="108"/>
    </row>
    <row r="55" spans="1:9" s="109" customFormat="1" ht="15.95" customHeight="1" x14ac:dyDescent="0.35">
      <c r="A55" s="282" t="s">
        <v>135</v>
      </c>
      <c r="B55" s="283">
        <v>33</v>
      </c>
      <c r="C55" s="283">
        <v>21</v>
      </c>
      <c r="D55" s="284">
        <f t="shared" si="0"/>
        <v>54</v>
      </c>
      <c r="E55" s="285">
        <v>1581</v>
      </c>
      <c r="F55" s="286">
        <f t="shared" si="1"/>
        <v>34.155597722960152</v>
      </c>
      <c r="G55" s="107"/>
      <c r="H55" s="107"/>
      <c r="I55" s="108"/>
    </row>
    <row r="56" spans="1:9" s="109" customFormat="1" ht="15.95" customHeight="1" x14ac:dyDescent="0.35">
      <c r="A56" s="282" t="s">
        <v>136</v>
      </c>
      <c r="B56" s="283">
        <v>1265</v>
      </c>
      <c r="C56" s="283">
        <v>501</v>
      </c>
      <c r="D56" s="284">
        <f t="shared" si="0"/>
        <v>1766</v>
      </c>
      <c r="E56" s="285">
        <v>46955</v>
      </c>
      <c r="F56" s="286">
        <f t="shared" si="1"/>
        <v>37.610478117346389</v>
      </c>
      <c r="G56" s="107"/>
      <c r="H56" s="107"/>
      <c r="I56" s="108"/>
    </row>
    <row r="57" spans="1:9" s="109" customFormat="1" ht="15.95" customHeight="1" x14ac:dyDescent="0.35">
      <c r="A57" s="282" t="s">
        <v>137</v>
      </c>
      <c r="B57" s="283">
        <v>231</v>
      </c>
      <c r="C57" s="283">
        <v>69</v>
      </c>
      <c r="D57" s="284">
        <f t="shared" si="0"/>
        <v>300</v>
      </c>
      <c r="E57" s="285">
        <v>8919</v>
      </c>
      <c r="F57" s="286">
        <f t="shared" si="1"/>
        <v>33.636057854019512</v>
      </c>
      <c r="G57" s="107"/>
      <c r="H57" s="107"/>
      <c r="I57" s="108"/>
    </row>
    <row r="58" spans="1:9" s="109" customFormat="1" ht="15.95" customHeight="1" x14ac:dyDescent="0.35">
      <c r="A58" s="282" t="s">
        <v>138</v>
      </c>
      <c r="B58" s="283">
        <v>13</v>
      </c>
      <c r="C58" s="283">
        <v>8</v>
      </c>
      <c r="D58" s="284">
        <f t="shared" si="0"/>
        <v>21</v>
      </c>
      <c r="E58" s="285">
        <v>658</v>
      </c>
      <c r="F58" s="286">
        <f t="shared" si="1"/>
        <v>31.914893617021274</v>
      </c>
      <c r="G58" s="107"/>
      <c r="H58" s="107"/>
      <c r="I58" s="108"/>
    </row>
    <row r="59" spans="1:9" s="109" customFormat="1" ht="15.95" customHeight="1" x14ac:dyDescent="0.35">
      <c r="A59" s="282" t="s">
        <v>139</v>
      </c>
      <c r="B59" s="283">
        <v>2592</v>
      </c>
      <c r="C59" s="283">
        <v>1159</v>
      </c>
      <c r="D59" s="284">
        <f t="shared" si="0"/>
        <v>3751</v>
      </c>
      <c r="E59" s="285">
        <v>91425</v>
      </c>
      <c r="F59" s="286">
        <f t="shared" si="1"/>
        <v>41.028165162701669</v>
      </c>
      <c r="G59" s="107"/>
      <c r="H59" s="107"/>
      <c r="I59" s="108"/>
    </row>
    <row r="60" spans="1:9" s="109" customFormat="1" ht="15.95" customHeight="1" x14ac:dyDescent="0.35">
      <c r="A60" s="282" t="s">
        <v>140</v>
      </c>
      <c r="B60" s="283">
        <v>106</v>
      </c>
      <c r="C60" s="283">
        <v>31</v>
      </c>
      <c r="D60" s="284">
        <f t="shared" si="0"/>
        <v>137</v>
      </c>
      <c r="E60" s="285">
        <v>5525</v>
      </c>
      <c r="F60" s="286">
        <f t="shared" si="1"/>
        <v>24.796380090497738</v>
      </c>
      <c r="G60" s="107"/>
      <c r="H60" s="107"/>
      <c r="I60" s="108"/>
    </row>
    <row r="61" spans="1:9" s="109" customFormat="1" ht="15.95" customHeight="1" x14ac:dyDescent="0.35">
      <c r="A61" s="282" t="s">
        <v>141</v>
      </c>
      <c r="B61" s="283">
        <v>172</v>
      </c>
      <c r="C61" s="283">
        <v>45</v>
      </c>
      <c r="D61" s="284">
        <f t="shared" si="0"/>
        <v>217</v>
      </c>
      <c r="E61" s="285">
        <v>9793</v>
      </c>
      <c r="F61" s="286">
        <f t="shared" si="1"/>
        <v>22.15868477483917</v>
      </c>
      <c r="G61" s="107"/>
      <c r="H61" s="107"/>
      <c r="I61" s="108"/>
    </row>
    <row r="62" spans="1:9" s="109" customFormat="1" ht="15.95" customHeight="1" x14ac:dyDescent="0.35">
      <c r="A62" s="282" t="s">
        <v>142</v>
      </c>
      <c r="B62" s="283">
        <v>352</v>
      </c>
      <c r="C62" s="283">
        <v>178</v>
      </c>
      <c r="D62" s="284">
        <f t="shared" si="0"/>
        <v>530</v>
      </c>
      <c r="E62" s="285">
        <v>15197</v>
      </c>
      <c r="F62" s="286">
        <f t="shared" si="1"/>
        <v>34.875304336382179</v>
      </c>
      <c r="G62" s="107"/>
      <c r="H62" s="107"/>
      <c r="I62" s="108"/>
    </row>
    <row r="63" spans="1:9" s="109" customFormat="1" ht="15.95" customHeight="1" x14ac:dyDescent="0.35">
      <c r="A63" s="282" t="s">
        <v>143</v>
      </c>
      <c r="B63" s="283">
        <v>127</v>
      </c>
      <c r="C63" s="283">
        <v>17</v>
      </c>
      <c r="D63" s="284">
        <f t="shared" si="0"/>
        <v>144</v>
      </c>
      <c r="E63" s="285">
        <v>1468</v>
      </c>
      <c r="F63" s="286">
        <f t="shared" si="1"/>
        <v>98.09264305177112</v>
      </c>
      <c r="G63" s="107"/>
      <c r="H63" s="107"/>
      <c r="I63" s="108"/>
    </row>
    <row r="64" spans="1:9" s="109" customFormat="1" ht="15.95" customHeight="1" x14ac:dyDescent="0.35">
      <c r="A64" s="282" t="s">
        <v>144</v>
      </c>
      <c r="B64" s="283">
        <v>31</v>
      </c>
      <c r="C64" s="283">
        <v>11</v>
      </c>
      <c r="D64" s="284">
        <f t="shared" si="0"/>
        <v>42</v>
      </c>
      <c r="E64" s="285">
        <v>1577</v>
      </c>
      <c r="F64" s="286">
        <f t="shared" si="1"/>
        <v>26.632847178186427</v>
      </c>
      <c r="G64" s="107"/>
      <c r="H64" s="107"/>
      <c r="I64" s="108"/>
    </row>
    <row r="65" spans="1:9" s="109" customFormat="1" ht="15.95" customHeight="1" x14ac:dyDescent="0.35">
      <c r="A65" s="282" t="s">
        <v>145</v>
      </c>
      <c r="B65" s="283">
        <v>59</v>
      </c>
      <c r="C65" s="283">
        <v>19</v>
      </c>
      <c r="D65" s="284">
        <f t="shared" si="0"/>
        <v>78</v>
      </c>
      <c r="E65" s="285">
        <v>2043</v>
      </c>
      <c r="F65" s="286">
        <f t="shared" si="1"/>
        <v>38.179148311306903</v>
      </c>
      <c r="G65" s="107"/>
      <c r="H65" s="107"/>
      <c r="I65" s="108"/>
    </row>
    <row r="66" spans="1:9" s="109" customFormat="1" ht="15.95" customHeight="1" x14ac:dyDescent="0.35">
      <c r="A66" s="282" t="s">
        <v>146</v>
      </c>
      <c r="B66" s="283">
        <v>7712</v>
      </c>
      <c r="C66" s="283">
        <v>1853</v>
      </c>
      <c r="D66" s="284">
        <f t="shared" si="0"/>
        <v>9565</v>
      </c>
      <c r="E66" s="285">
        <v>197520</v>
      </c>
      <c r="F66" s="286">
        <f t="shared" si="1"/>
        <v>48.425475901174558</v>
      </c>
      <c r="G66" s="107"/>
      <c r="H66" s="107"/>
      <c r="I66" s="108"/>
    </row>
    <row r="67" spans="1:9" s="109" customFormat="1" ht="15.95" customHeight="1" x14ac:dyDescent="0.35">
      <c r="A67" s="282" t="s">
        <v>147</v>
      </c>
      <c r="B67" s="283">
        <v>146</v>
      </c>
      <c r="C67" s="283">
        <v>66</v>
      </c>
      <c r="D67" s="284">
        <f t="shared" si="0"/>
        <v>212</v>
      </c>
      <c r="E67" s="285">
        <v>6324</v>
      </c>
      <c r="F67" s="286">
        <f t="shared" si="1"/>
        <v>33.523086654016446</v>
      </c>
      <c r="G67" s="107"/>
      <c r="H67" s="107"/>
      <c r="I67" s="108"/>
    </row>
    <row r="68" spans="1:9" s="109" customFormat="1" ht="15.95" customHeight="1" x14ac:dyDescent="0.35">
      <c r="A68" s="282" t="s">
        <v>148</v>
      </c>
      <c r="B68" s="283">
        <v>72</v>
      </c>
      <c r="C68" s="283">
        <v>24</v>
      </c>
      <c r="D68" s="284">
        <f t="shared" si="0"/>
        <v>96</v>
      </c>
      <c r="E68" s="285">
        <v>2108</v>
      </c>
      <c r="F68" s="286">
        <f t="shared" si="1"/>
        <v>45.540796963946867</v>
      </c>
      <c r="G68" s="107"/>
      <c r="H68" s="107"/>
      <c r="I68" s="108"/>
    </row>
    <row r="69" spans="1:9" s="109" customFormat="1" ht="15.95" customHeight="1" x14ac:dyDescent="0.35">
      <c r="A69" s="282" t="s">
        <v>149</v>
      </c>
      <c r="B69" s="283">
        <v>839</v>
      </c>
      <c r="C69" s="287">
        <v>317</v>
      </c>
      <c r="D69" s="284">
        <f t="shared" si="0"/>
        <v>1156</v>
      </c>
      <c r="E69" s="285">
        <v>32523</v>
      </c>
      <c r="F69" s="286">
        <f t="shared" si="1"/>
        <v>35.544076499707899</v>
      </c>
      <c r="G69" s="107"/>
      <c r="H69" s="107"/>
      <c r="I69" s="108"/>
    </row>
    <row r="70" spans="1:9" s="109" customFormat="1" ht="15.95" customHeight="1" x14ac:dyDescent="0.35">
      <c r="A70" s="282" t="s">
        <v>150</v>
      </c>
      <c r="B70" s="283">
        <v>12</v>
      </c>
      <c r="C70" s="287">
        <v>6</v>
      </c>
      <c r="D70" s="284">
        <f t="shared" si="0"/>
        <v>18</v>
      </c>
      <c r="E70" s="285">
        <v>393</v>
      </c>
      <c r="F70" s="286">
        <f t="shared" si="1"/>
        <v>45.801526717557252</v>
      </c>
      <c r="G70" s="107"/>
      <c r="H70" s="107"/>
      <c r="I70" s="108"/>
    </row>
    <row r="71" spans="1:9" s="109" customFormat="1" ht="15.95" customHeight="1" x14ac:dyDescent="0.35">
      <c r="A71" s="282" t="s">
        <v>151</v>
      </c>
      <c r="B71" s="283">
        <v>12</v>
      </c>
      <c r="C71" s="287">
        <v>7</v>
      </c>
      <c r="D71" s="284">
        <f t="shared" si="0"/>
        <v>19</v>
      </c>
      <c r="E71" s="285">
        <v>368</v>
      </c>
      <c r="F71" s="286">
        <f t="shared" si="1"/>
        <v>51.630434782608695</v>
      </c>
      <c r="G71" s="107"/>
      <c r="H71" s="107"/>
      <c r="I71" s="108"/>
    </row>
    <row r="72" spans="1:9" s="109" customFormat="1" ht="15.95" customHeight="1" x14ac:dyDescent="0.35">
      <c r="A72" s="282" t="s">
        <v>152</v>
      </c>
      <c r="B72" s="283">
        <v>7</v>
      </c>
      <c r="C72" s="287">
        <v>2</v>
      </c>
      <c r="D72" s="284">
        <f t="shared" si="0"/>
        <v>9</v>
      </c>
      <c r="E72" s="285">
        <v>176</v>
      </c>
      <c r="F72" s="286">
        <f t="shared" si="1"/>
        <v>51.13636363636364</v>
      </c>
      <c r="G72" s="107"/>
      <c r="H72" s="107"/>
      <c r="I72" s="108"/>
    </row>
    <row r="73" spans="1:9" s="109" customFormat="1" ht="15.95" customHeight="1" x14ac:dyDescent="0.35">
      <c r="A73" s="288" t="s">
        <v>153</v>
      </c>
      <c r="B73" s="283">
        <v>4707</v>
      </c>
      <c r="C73" s="287">
        <v>2979</v>
      </c>
      <c r="D73" s="284">
        <f t="shared" si="0"/>
        <v>7686</v>
      </c>
      <c r="E73" s="285">
        <v>172526</v>
      </c>
      <c r="F73" s="286">
        <f t="shared" si="1"/>
        <v>44.549806985613763</v>
      </c>
      <c r="G73" s="107"/>
      <c r="H73" s="107"/>
      <c r="I73" s="108"/>
    </row>
    <row r="74" spans="1:9" s="109" customFormat="1" ht="15.95" customHeight="1" x14ac:dyDescent="0.35">
      <c r="A74" s="282" t="s">
        <v>154</v>
      </c>
      <c r="B74" s="283">
        <v>227</v>
      </c>
      <c r="C74" s="287">
        <v>86</v>
      </c>
      <c r="D74" s="284">
        <f t="shared" ref="D74:D137" si="2">SUM(B74:C74)</f>
        <v>313</v>
      </c>
      <c r="E74" s="285">
        <v>9873</v>
      </c>
      <c r="F74" s="286">
        <f t="shared" ref="F74:F136" si="3">D74/E74*1000</f>
        <v>31.702623316114654</v>
      </c>
      <c r="G74" s="107"/>
      <c r="H74" s="107"/>
      <c r="I74" s="108"/>
    </row>
    <row r="75" spans="1:9" s="109" customFormat="1" ht="15.95" customHeight="1" x14ac:dyDescent="0.35">
      <c r="A75" s="282" t="s">
        <v>155</v>
      </c>
      <c r="B75" s="283">
        <v>119</v>
      </c>
      <c r="C75" s="287">
        <v>38</v>
      </c>
      <c r="D75" s="284">
        <f t="shared" si="2"/>
        <v>157</v>
      </c>
      <c r="E75" s="285">
        <v>6071</v>
      </c>
      <c r="F75" s="286">
        <f t="shared" si="3"/>
        <v>25.860648986987318</v>
      </c>
      <c r="G75" s="107"/>
      <c r="H75" s="107"/>
      <c r="I75" s="108"/>
    </row>
    <row r="76" spans="1:9" s="109" customFormat="1" ht="15.95" customHeight="1" x14ac:dyDescent="0.35">
      <c r="A76" s="282" t="s">
        <v>156</v>
      </c>
      <c r="B76" s="283">
        <v>478</v>
      </c>
      <c r="C76" s="287">
        <v>221</v>
      </c>
      <c r="D76" s="284">
        <f t="shared" si="2"/>
        <v>699</v>
      </c>
      <c r="E76" s="285">
        <v>15712</v>
      </c>
      <c r="F76" s="286">
        <f t="shared" si="3"/>
        <v>44.48828920570265</v>
      </c>
      <c r="G76" s="107"/>
      <c r="H76" s="107"/>
      <c r="I76" s="108"/>
    </row>
    <row r="77" spans="1:9" s="109" customFormat="1" ht="15.95" customHeight="1" x14ac:dyDescent="0.35">
      <c r="A77" s="282" t="s">
        <v>280</v>
      </c>
      <c r="B77" s="283"/>
      <c r="C77" s="289"/>
      <c r="D77" s="284">
        <f t="shared" si="2"/>
        <v>0</v>
      </c>
      <c r="E77" s="285">
        <v>51</v>
      </c>
      <c r="F77" s="286">
        <f t="shared" si="3"/>
        <v>0</v>
      </c>
      <c r="G77" s="107"/>
      <c r="H77" s="107"/>
      <c r="I77" s="108"/>
    </row>
    <row r="78" spans="1:9" s="109" customFormat="1" ht="15.95" customHeight="1" x14ac:dyDescent="0.35">
      <c r="A78" s="282" t="s">
        <v>157</v>
      </c>
      <c r="B78" s="289">
        <v>3</v>
      </c>
      <c r="C78" s="289">
        <v>2</v>
      </c>
      <c r="D78" s="284">
        <f t="shared" si="2"/>
        <v>5</v>
      </c>
      <c r="E78" s="285">
        <v>169</v>
      </c>
      <c r="F78" s="286">
        <f t="shared" si="3"/>
        <v>29.585798816568047</v>
      </c>
      <c r="G78" s="107"/>
      <c r="H78" s="107"/>
      <c r="I78" s="108"/>
    </row>
    <row r="79" spans="1:9" s="109" customFormat="1" ht="15.95" customHeight="1" x14ac:dyDescent="0.35">
      <c r="A79" s="282" t="s">
        <v>158</v>
      </c>
      <c r="B79" s="283">
        <v>3</v>
      </c>
      <c r="C79" s="289">
        <v>1</v>
      </c>
      <c r="D79" s="284">
        <f t="shared" si="2"/>
        <v>4</v>
      </c>
      <c r="E79" s="285">
        <v>86</v>
      </c>
      <c r="F79" s="286">
        <f t="shared" si="3"/>
        <v>46.511627906976742</v>
      </c>
      <c r="G79" s="107"/>
      <c r="H79" s="107"/>
      <c r="I79" s="108"/>
    </row>
    <row r="80" spans="1:9" s="109" customFormat="1" ht="15.95" customHeight="1" x14ac:dyDescent="0.35">
      <c r="A80" s="282" t="s">
        <v>159</v>
      </c>
      <c r="B80" s="283">
        <v>172</v>
      </c>
      <c r="C80" s="287">
        <v>77</v>
      </c>
      <c r="D80" s="284">
        <f t="shared" si="2"/>
        <v>249</v>
      </c>
      <c r="E80" s="285">
        <v>7872</v>
      </c>
      <c r="F80" s="286">
        <f t="shared" si="3"/>
        <v>31.631097560975611</v>
      </c>
      <c r="G80" s="107"/>
      <c r="H80" s="107"/>
      <c r="I80" s="108"/>
    </row>
    <row r="81" spans="1:9" s="109" customFormat="1" ht="15.95" customHeight="1" x14ac:dyDescent="0.35">
      <c r="A81" s="282" t="s">
        <v>160</v>
      </c>
      <c r="B81" s="283">
        <v>644</v>
      </c>
      <c r="C81" s="287">
        <v>147</v>
      </c>
      <c r="D81" s="284">
        <f>SUM(B81:C81)</f>
        <v>791</v>
      </c>
      <c r="E81" s="285">
        <v>19248</v>
      </c>
      <c r="F81" s="286">
        <f t="shared" si="3"/>
        <v>41.095178719867</v>
      </c>
      <c r="G81" s="107"/>
      <c r="H81" s="107"/>
      <c r="I81" s="108"/>
    </row>
    <row r="82" spans="1:9" s="109" customFormat="1" ht="15.95" customHeight="1" x14ac:dyDescent="0.35">
      <c r="A82" s="282" t="s">
        <v>161</v>
      </c>
      <c r="B82" s="283">
        <v>5642</v>
      </c>
      <c r="C82" s="287">
        <v>3782</v>
      </c>
      <c r="D82" s="284">
        <f t="shared" si="2"/>
        <v>9424</v>
      </c>
      <c r="E82" s="285">
        <v>186995</v>
      </c>
      <c r="F82" s="286">
        <f t="shared" si="3"/>
        <v>50.397069440359367</v>
      </c>
      <c r="G82" s="107"/>
      <c r="H82" s="107"/>
      <c r="I82" s="108"/>
    </row>
    <row r="83" spans="1:9" s="109" customFormat="1" ht="15.95" customHeight="1" x14ac:dyDescent="0.35">
      <c r="A83" s="282" t="s">
        <v>162</v>
      </c>
      <c r="B83" s="283">
        <v>165</v>
      </c>
      <c r="C83" s="287">
        <v>41</v>
      </c>
      <c r="D83" s="284">
        <f t="shared" si="2"/>
        <v>206</v>
      </c>
      <c r="E83" s="285">
        <v>8078</v>
      </c>
      <c r="F83" s="286">
        <f t="shared" si="3"/>
        <v>25.501361723198809</v>
      </c>
      <c r="G83" s="107"/>
      <c r="H83" s="107"/>
      <c r="I83" s="108"/>
    </row>
    <row r="84" spans="1:9" s="109" customFormat="1" ht="15.95" customHeight="1" x14ac:dyDescent="0.35">
      <c r="A84" s="282" t="s">
        <v>163</v>
      </c>
      <c r="B84" s="283">
        <v>9</v>
      </c>
      <c r="C84" s="287">
        <v>8</v>
      </c>
      <c r="D84" s="284">
        <f t="shared" si="2"/>
        <v>17</v>
      </c>
      <c r="E84" s="285">
        <v>625</v>
      </c>
      <c r="F84" s="286">
        <f t="shared" si="3"/>
        <v>27.2</v>
      </c>
      <c r="G84" s="107"/>
      <c r="H84" s="107"/>
      <c r="I84" s="108"/>
    </row>
    <row r="85" spans="1:9" s="109" customFormat="1" ht="15.95" customHeight="1" x14ac:dyDescent="0.35">
      <c r="A85" s="282" t="s">
        <v>164</v>
      </c>
      <c r="B85" s="283">
        <v>27</v>
      </c>
      <c r="C85" s="287">
        <v>10</v>
      </c>
      <c r="D85" s="284">
        <f t="shared" si="2"/>
        <v>37</v>
      </c>
      <c r="E85" s="285">
        <v>1216</v>
      </c>
      <c r="F85" s="286">
        <f t="shared" si="3"/>
        <v>30.42763157894737</v>
      </c>
      <c r="G85" s="107"/>
      <c r="H85" s="107"/>
      <c r="I85" s="108"/>
    </row>
    <row r="86" spans="1:9" s="109" customFormat="1" ht="15.95" customHeight="1" x14ac:dyDescent="0.35">
      <c r="A86" s="282" t="s">
        <v>165</v>
      </c>
      <c r="B86" s="283">
        <v>2</v>
      </c>
      <c r="C86" s="287">
        <v>2</v>
      </c>
      <c r="D86" s="284">
        <f>SUM(B86:C86)</f>
        <v>4</v>
      </c>
      <c r="E86" s="285">
        <v>55</v>
      </c>
      <c r="F86" s="286">
        <f t="shared" si="3"/>
        <v>72.72727272727272</v>
      </c>
      <c r="G86" s="107"/>
      <c r="H86" s="107"/>
      <c r="I86" s="108"/>
    </row>
    <row r="87" spans="1:9" s="109" customFormat="1" ht="15.95" customHeight="1" x14ac:dyDescent="0.35">
      <c r="A87" s="290" t="s">
        <v>71</v>
      </c>
      <c r="B87" s="283">
        <v>99301</v>
      </c>
      <c r="C87" s="291">
        <v>77841</v>
      </c>
      <c r="D87" s="292">
        <f t="shared" si="2"/>
        <v>177142</v>
      </c>
      <c r="E87" s="285">
        <v>3207247</v>
      </c>
      <c r="F87" s="293">
        <f t="shared" si="3"/>
        <v>55.231792250487722</v>
      </c>
      <c r="G87" s="107"/>
      <c r="H87" s="107"/>
      <c r="I87" s="108"/>
    </row>
    <row r="88" spans="1:9" s="109" customFormat="1" ht="15.95" customHeight="1" x14ac:dyDescent="0.35">
      <c r="A88" s="282" t="s">
        <v>166</v>
      </c>
      <c r="B88" s="283">
        <v>1428</v>
      </c>
      <c r="C88" s="287">
        <v>804</v>
      </c>
      <c r="D88" s="284">
        <f t="shared" si="2"/>
        <v>2232</v>
      </c>
      <c r="E88" s="285">
        <v>70386</v>
      </c>
      <c r="F88" s="286">
        <f t="shared" si="3"/>
        <v>31.710851589804793</v>
      </c>
      <c r="G88" s="107"/>
      <c r="H88" s="107"/>
      <c r="I88" s="108"/>
    </row>
    <row r="89" spans="1:9" s="109" customFormat="1" ht="15.95" customHeight="1" x14ac:dyDescent="0.35">
      <c r="A89" s="282" t="s">
        <v>167</v>
      </c>
      <c r="B89" s="283">
        <v>164</v>
      </c>
      <c r="C89" s="287">
        <v>72</v>
      </c>
      <c r="D89" s="284">
        <f t="shared" si="2"/>
        <v>236</v>
      </c>
      <c r="E89" s="285">
        <v>8053</v>
      </c>
      <c r="F89" s="286">
        <f t="shared" si="3"/>
        <v>29.30584875201788</v>
      </c>
      <c r="G89" s="107"/>
      <c r="H89" s="107"/>
      <c r="I89" s="108"/>
    </row>
    <row r="90" spans="1:9" s="109" customFormat="1" ht="15.95" customHeight="1" x14ac:dyDescent="0.35">
      <c r="A90" s="282" t="s">
        <v>168</v>
      </c>
      <c r="B90" s="283">
        <v>331</v>
      </c>
      <c r="C90" s="287">
        <v>102</v>
      </c>
      <c r="D90" s="284">
        <f t="shared" si="2"/>
        <v>433</v>
      </c>
      <c r="E90" s="285">
        <v>12925</v>
      </c>
      <c r="F90" s="286">
        <f t="shared" si="3"/>
        <v>33.500967117988395</v>
      </c>
      <c r="G90" s="107"/>
      <c r="H90" s="107"/>
      <c r="I90" s="108"/>
    </row>
    <row r="91" spans="1:9" s="109" customFormat="1" ht="15.95" customHeight="1" x14ac:dyDescent="0.35">
      <c r="A91" s="282" t="s">
        <v>169</v>
      </c>
      <c r="B91" s="283">
        <v>678</v>
      </c>
      <c r="C91" s="287">
        <v>190</v>
      </c>
      <c r="D91" s="284">
        <f>SUM(B91:C91)</f>
        <v>868</v>
      </c>
      <c r="E91" s="285">
        <v>23048</v>
      </c>
      <c r="F91" s="286">
        <f t="shared" si="3"/>
        <v>37.660534536619231</v>
      </c>
      <c r="G91" s="107"/>
      <c r="H91" s="107"/>
      <c r="I91" s="108"/>
    </row>
    <row r="92" spans="1:9" s="109" customFormat="1" ht="15.95" customHeight="1" x14ac:dyDescent="0.35">
      <c r="A92" s="282" t="s">
        <v>170</v>
      </c>
      <c r="B92" s="283">
        <v>133</v>
      </c>
      <c r="C92" s="287">
        <v>43</v>
      </c>
      <c r="D92" s="284">
        <f t="shared" si="2"/>
        <v>176</v>
      </c>
      <c r="E92" s="285">
        <v>5907</v>
      </c>
      <c r="F92" s="286">
        <f t="shared" si="3"/>
        <v>29.795158286778399</v>
      </c>
      <c r="G92" s="107"/>
      <c r="H92" s="107"/>
      <c r="I92" s="108"/>
    </row>
    <row r="93" spans="1:9" s="109" customFormat="1" ht="15.95" customHeight="1" x14ac:dyDescent="0.35">
      <c r="A93" s="282" t="s">
        <v>171</v>
      </c>
      <c r="B93" s="283">
        <v>207</v>
      </c>
      <c r="C93" s="287">
        <v>52</v>
      </c>
      <c r="D93" s="284">
        <f t="shared" si="2"/>
        <v>259</v>
      </c>
      <c r="E93" s="285">
        <v>8365</v>
      </c>
      <c r="F93" s="286">
        <f t="shared" si="3"/>
        <v>30.96234309623431</v>
      </c>
      <c r="G93" s="107"/>
      <c r="H93" s="107"/>
      <c r="I93" s="108"/>
    </row>
    <row r="94" spans="1:9" s="109" customFormat="1" ht="15.95" customHeight="1" x14ac:dyDescent="0.35">
      <c r="A94" s="282" t="s">
        <v>172</v>
      </c>
      <c r="B94" s="283">
        <v>107</v>
      </c>
      <c r="C94" s="287">
        <v>58</v>
      </c>
      <c r="D94" s="284">
        <f t="shared" si="2"/>
        <v>165</v>
      </c>
      <c r="E94" s="285">
        <v>4485</v>
      </c>
      <c r="F94" s="286">
        <f t="shared" si="3"/>
        <v>36.789297658862878</v>
      </c>
      <c r="G94" s="107"/>
      <c r="H94" s="107"/>
      <c r="I94" s="108"/>
    </row>
    <row r="95" spans="1:9" s="109" customFormat="1" ht="15.95" customHeight="1" x14ac:dyDescent="0.35">
      <c r="A95" s="282" t="s">
        <v>173</v>
      </c>
      <c r="B95" s="283">
        <v>20</v>
      </c>
      <c r="C95" s="287">
        <v>2</v>
      </c>
      <c r="D95" s="284">
        <f>SUM(B95:C95)</f>
        <v>22</v>
      </c>
      <c r="E95" s="285">
        <v>359</v>
      </c>
      <c r="F95" s="286">
        <f t="shared" si="3"/>
        <v>61.281337047353759</v>
      </c>
      <c r="G95" s="107"/>
      <c r="H95" s="107"/>
      <c r="I95" s="108"/>
    </row>
    <row r="96" spans="1:9" s="109" customFormat="1" ht="15.95" customHeight="1" x14ac:dyDescent="0.35">
      <c r="A96" s="282" t="s">
        <v>174</v>
      </c>
      <c r="B96" s="283">
        <v>121</v>
      </c>
      <c r="C96" s="287">
        <v>34</v>
      </c>
      <c r="D96" s="284">
        <f t="shared" si="2"/>
        <v>155</v>
      </c>
      <c r="E96" s="285">
        <v>4937</v>
      </c>
      <c r="F96" s="286">
        <f t="shared" si="3"/>
        <v>31.395584362973469</v>
      </c>
      <c r="G96" s="107"/>
      <c r="H96" s="107"/>
      <c r="I96" s="108"/>
    </row>
    <row r="97" spans="1:9" s="109" customFormat="1" ht="15.95" customHeight="1" x14ac:dyDescent="0.35">
      <c r="A97" s="282" t="s">
        <v>175</v>
      </c>
      <c r="B97" s="283">
        <v>227</v>
      </c>
      <c r="C97" s="287">
        <v>110</v>
      </c>
      <c r="D97" s="284">
        <f t="shared" si="2"/>
        <v>337</v>
      </c>
      <c r="E97" s="285">
        <v>12168</v>
      </c>
      <c r="F97" s="286">
        <f t="shared" si="3"/>
        <v>27.695595003287313</v>
      </c>
      <c r="G97" s="107"/>
      <c r="H97" s="107"/>
      <c r="I97" s="108"/>
    </row>
    <row r="98" spans="1:9" s="109" customFormat="1" ht="15.95" customHeight="1" x14ac:dyDescent="0.35">
      <c r="A98" s="282" t="s">
        <v>176</v>
      </c>
      <c r="B98" s="283">
        <v>258</v>
      </c>
      <c r="C98" s="287">
        <v>99</v>
      </c>
      <c r="D98" s="284">
        <f t="shared" si="2"/>
        <v>357</v>
      </c>
      <c r="E98" s="285">
        <v>7553</v>
      </c>
      <c r="F98" s="286">
        <f t="shared" si="3"/>
        <v>47.265987025023165</v>
      </c>
      <c r="G98" s="107"/>
      <c r="H98" s="107"/>
      <c r="I98" s="108"/>
    </row>
    <row r="99" spans="1:9" s="109" customFormat="1" ht="15.95" customHeight="1" x14ac:dyDescent="0.35">
      <c r="A99" s="282" t="s">
        <v>177</v>
      </c>
      <c r="B99" s="283">
        <v>7362</v>
      </c>
      <c r="C99" s="287">
        <v>3609</v>
      </c>
      <c r="D99" s="284">
        <f t="shared" si="2"/>
        <v>10971</v>
      </c>
      <c r="E99" s="285">
        <v>206451</v>
      </c>
      <c r="F99" s="286">
        <f t="shared" si="3"/>
        <v>53.14093901216269</v>
      </c>
      <c r="G99" s="107"/>
      <c r="H99" s="107"/>
      <c r="I99" s="108"/>
    </row>
    <row r="100" spans="1:9" s="109" customFormat="1" ht="15.95" customHeight="1" x14ac:dyDescent="0.35">
      <c r="A100" s="282" t="s">
        <v>178</v>
      </c>
      <c r="B100" s="283">
        <v>105</v>
      </c>
      <c r="C100" s="287">
        <v>31</v>
      </c>
      <c r="D100" s="284">
        <f>SUM(B100:C100)</f>
        <v>136</v>
      </c>
      <c r="E100" s="285">
        <v>2863</v>
      </c>
      <c r="F100" s="286">
        <f t="shared" si="3"/>
        <v>47.502619629758989</v>
      </c>
      <c r="G100" s="107"/>
      <c r="H100" s="107"/>
      <c r="I100" s="108"/>
    </row>
    <row r="101" spans="1:9" s="109" customFormat="1" ht="15.95" customHeight="1" x14ac:dyDescent="0.35">
      <c r="A101" s="282" t="s">
        <v>179</v>
      </c>
      <c r="B101" s="283">
        <v>37</v>
      </c>
      <c r="C101" s="287">
        <v>11</v>
      </c>
      <c r="D101" s="284">
        <f t="shared" si="2"/>
        <v>48</v>
      </c>
      <c r="E101" s="285">
        <v>1223</v>
      </c>
      <c r="F101" s="286">
        <f t="shared" si="3"/>
        <v>39.247751430907606</v>
      </c>
      <c r="G101" s="107"/>
      <c r="H101" s="107"/>
      <c r="I101" s="108"/>
    </row>
    <row r="102" spans="1:9" s="109" customFormat="1" ht="15.95" customHeight="1" x14ac:dyDescent="0.35">
      <c r="A102" s="282" t="s">
        <v>180</v>
      </c>
      <c r="B102" s="283">
        <v>59</v>
      </c>
      <c r="C102" s="287">
        <v>16</v>
      </c>
      <c r="D102" s="284">
        <f t="shared" si="2"/>
        <v>75</v>
      </c>
      <c r="E102" s="285">
        <v>2436</v>
      </c>
      <c r="F102" s="286">
        <f t="shared" si="3"/>
        <v>30.788177339901477</v>
      </c>
      <c r="G102" s="107"/>
      <c r="H102" s="107"/>
      <c r="I102" s="108"/>
    </row>
    <row r="103" spans="1:9" s="109" customFormat="1" ht="15.95" customHeight="1" x14ac:dyDescent="0.35">
      <c r="A103" s="282" t="s">
        <v>181</v>
      </c>
      <c r="B103" s="283">
        <v>797</v>
      </c>
      <c r="C103" s="287">
        <v>232</v>
      </c>
      <c r="D103" s="284">
        <f t="shared" si="2"/>
        <v>1029</v>
      </c>
      <c r="E103" s="285">
        <v>26085</v>
      </c>
      <c r="F103" s="286">
        <f t="shared" si="3"/>
        <v>39.447958596894765</v>
      </c>
      <c r="G103" s="107"/>
      <c r="H103" s="107"/>
      <c r="I103" s="108"/>
    </row>
    <row r="104" spans="1:9" s="109" customFormat="1" ht="15.95" customHeight="1" x14ac:dyDescent="0.35">
      <c r="A104" s="282" t="s">
        <v>281</v>
      </c>
      <c r="B104" s="283">
        <v>2</v>
      </c>
      <c r="C104" s="287"/>
      <c r="D104" s="284">
        <f t="shared" si="2"/>
        <v>2</v>
      </c>
      <c r="E104" s="285">
        <v>128</v>
      </c>
      <c r="F104" s="286">
        <f t="shared" si="3"/>
        <v>15.625</v>
      </c>
      <c r="G104" s="107"/>
      <c r="H104" s="107"/>
      <c r="I104" s="108"/>
    </row>
    <row r="105" spans="1:9" s="109" customFormat="1" ht="15.95" customHeight="1" x14ac:dyDescent="0.35">
      <c r="A105" s="282" t="s">
        <v>182</v>
      </c>
      <c r="B105" s="283">
        <v>70</v>
      </c>
      <c r="C105" s="287">
        <v>23</v>
      </c>
      <c r="D105" s="284">
        <f t="shared" si="2"/>
        <v>93</v>
      </c>
      <c r="E105" s="285">
        <v>2684</v>
      </c>
      <c r="F105" s="286">
        <f t="shared" si="3"/>
        <v>34.649776453055139</v>
      </c>
      <c r="G105" s="107"/>
      <c r="H105" s="107"/>
      <c r="I105" s="108"/>
    </row>
    <row r="106" spans="1:9" s="109" customFormat="1" ht="15.95" customHeight="1" x14ac:dyDescent="0.35">
      <c r="A106" s="282" t="s">
        <v>183</v>
      </c>
      <c r="B106" s="283">
        <v>151</v>
      </c>
      <c r="C106" s="287">
        <v>51</v>
      </c>
      <c r="D106" s="284">
        <f>SUM(B106:C106)</f>
        <v>202</v>
      </c>
      <c r="E106" s="285">
        <v>6299</v>
      </c>
      <c r="F106" s="286">
        <f t="shared" si="3"/>
        <v>32.068582314653121</v>
      </c>
      <c r="G106" s="107"/>
      <c r="H106" s="107"/>
      <c r="I106" s="108"/>
    </row>
    <row r="107" spans="1:9" s="109" customFormat="1" ht="15.95" customHeight="1" x14ac:dyDescent="0.35">
      <c r="A107" s="290" t="s">
        <v>184</v>
      </c>
      <c r="B107" s="283">
        <v>4</v>
      </c>
      <c r="C107" s="291"/>
      <c r="D107" s="292">
        <f t="shared" si="2"/>
        <v>4</v>
      </c>
      <c r="E107" s="285">
        <v>340</v>
      </c>
      <c r="F107" s="293">
        <f t="shared" si="3"/>
        <v>11.76470588235294</v>
      </c>
      <c r="G107" s="107"/>
      <c r="H107" s="107"/>
      <c r="I107" s="108"/>
    </row>
    <row r="108" spans="1:9" s="109" customFormat="1" ht="15.95" customHeight="1" x14ac:dyDescent="0.35">
      <c r="A108" s="282" t="s">
        <v>185</v>
      </c>
      <c r="B108" s="283">
        <v>48</v>
      </c>
      <c r="C108" s="289">
        <v>21</v>
      </c>
      <c r="D108" s="284">
        <f t="shared" si="2"/>
        <v>69</v>
      </c>
      <c r="E108" s="285">
        <v>1308</v>
      </c>
      <c r="F108" s="286">
        <f t="shared" si="3"/>
        <v>52.752293577981654</v>
      </c>
      <c r="G108" s="107"/>
      <c r="H108" s="107"/>
      <c r="I108" s="108"/>
    </row>
    <row r="109" spans="1:9" s="109" customFormat="1" ht="15.95" customHeight="1" x14ac:dyDescent="0.35">
      <c r="A109" s="282" t="s">
        <v>186</v>
      </c>
      <c r="B109" s="283">
        <v>350</v>
      </c>
      <c r="C109" s="287">
        <v>111</v>
      </c>
      <c r="D109" s="284">
        <f t="shared" si="2"/>
        <v>461</v>
      </c>
      <c r="E109" s="285">
        <v>21128</v>
      </c>
      <c r="F109" s="286">
        <f t="shared" si="3"/>
        <v>21.819386595986366</v>
      </c>
      <c r="G109" s="107"/>
      <c r="H109" s="107"/>
      <c r="I109" s="108"/>
    </row>
    <row r="110" spans="1:9" s="109" customFormat="1" ht="15.95" customHeight="1" x14ac:dyDescent="0.35">
      <c r="A110" s="282" t="s">
        <v>187</v>
      </c>
      <c r="B110" s="283">
        <v>3743</v>
      </c>
      <c r="C110" s="287">
        <v>1169</v>
      </c>
      <c r="D110" s="284">
        <f t="shared" si="2"/>
        <v>4912</v>
      </c>
      <c r="E110" s="285">
        <v>125634</v>
      </c>
      <c r="F110" s="286">
        <f t="shared" si="3"/>
        <v>39.097696483436017</v>
      </c>
      <c r="G110" s="107"/>
      <c r="H110" s="107"/>
      <c r="I110" s="108"/>
    </row>
    <row r="111" spans="1:9" s="109" customFormat="1" ht="15.95" customHeight="1" x14ac:dyDescent="0.35">
      <c r="A111" s="282" t="s">
        <v>188</v>
      </c>
      <c r="B111" s="283">
        <v>11</v>
      </c>
      <c r="C111" s="287">
        <v>9</v>
      </c>
      <c r="D111" s="284">
        <f t="shared" si="2"/>
        <v>20</v>
      </c>
      <c r="E111" s="285">
        <v>502</v>
      </c>
      <c r="F111" s="286">
        <f t="shared" si="3"/>
        <v>39.840637450199203</v>
      </c>
      <c r="G111" s="107"/>
      <c r="H111" s="107"/>
      <c r="I111" s="108"/>
    </row>
    <row r="112" spans="1:9" s="109" customFormat="1" ht="15.95" customHeight="1" x14ac:dyDescent="0.35">
      <c r="A112" s="282" t="s">
        <v>189</v>
      </c>
      <c r="B112" s="283">
        <v>149</v>
      </c>
      <c r="C112" s="287">
        <v>26</v>
      </c>
      <c r="D112" s="284">
        <f>SUM(B112:C112)</f>
        <v>175</v>
      </c>
      <c r="E112" s="285">
        <v>5082</v>
      </c>
      <c r="F112" s="286">
        <f t="shared" si="3"/>
        <v>34.435261707988978</v>
      </c>
      <c r="G112" s="107"/>
      <c r="H112" s="107"/>
      <c r="I112" s="108"/>
    </row>
    <row r="113" spans="1:9" s="109" customFormat="1" ht="15.95" customHeight="1" x14ac:dyDescent="0.35">
      <c r="A113" s="282" t="s">
        <v>190</v>
      </c>
      <c r="B113" s="283">
        <v>80</v>
      </c>
      <c r="C113" s="287">
        <v>39</v>
      </c>
      <c r="D113" s="284">
        <f t="shared" si="2"/>
        <v>119</v>
      </c>
      <c r="E113" s="285">
        <v>2537</v>
      </c>
      <c r="F113" s="286">
        <f t="shared" si="3"/>
        <v>46.905794245171457</v>
      </c>
      <c r="G113" s="107"/>
      <c r="H113" s="107"/>
      <c r="I113" s="108"/>
    </row>
    <row r="114" spans="1:9" s="109" customFormat="1" ht="15.95" customHeight="1" x14ac:dyDescent="0.35">
      <c r="A114" s="282" t="s">
        <v>191</v>
      </c>
      <c r="B114" s="283">
        <v>85</v>
      </c>
      <c r="C114" s="287">
        <v>36</v>
      </c>
      <c r="D114" s="284">
        <f t="shared" si="2"/>
        <v>121</v>
      </c>
      <c r="E114" s="285">
        <v>2990</v>
      </c>
      <c r="F114" s="286">
        <f t="shared" si="3"/>
        <v>40.468227424749159</v>
      </c>
      <c r="G114" s="107"/>
      <c r="H114" s="107"/>
      <c r="I114" s="108"/>
    </row>
    <row r="115" spans="1:9" s="109" customFormat="1" ht="15.95" customHeight="1" x14ac:dyDescent="0.35">
      <c r="A115" s="282" t="s">
        <v>192</v>
      </c>
      <c r="B115" s="283">
        <v>12</v>
      </c>
      <c r="C115" s="287">
        <v>10</v>
      </c>
      <c r="D115" s="284">
        <f t="shared" si="2"/>
        <v>22</v>
      </c>
      <c r="E115" s="285">
        <v>798</v>
      </c>
      <c r="F115" s="286">
        <f t="shared" si="3"/>
        <v>27.56892230576441</v>
      </c>
      <c r="G115" s="107"/>
      <c r="H115" s="107"/>
      <c r="I115" s="108"/>
    </row>
    <row r="116" spans="1:9" s="109" customFormat="1" ht="15.95" customHeight="1" x14ac:dyDescent="0.35">
      <c r="A116" s="282" t="s">
        <v>193</v>
      </c>
      <c r="B116" s="283">
        <v>4</v>
      </c>
      <c r="C116" s="287">
        <v>1</v>
      </c>
      <c r="D116" s="284">
        <f t="shared" si="2"/>
        <v>5</v>
      </c>
      <c r="E116" s="285">
        <v>176</v>
      </c>
      <c r="F116" s="286">
        <f t="shared" si="3"/>
        <v>28.409090909090907</v>
      </c>
      <c r="G116" s="107"/>
      <c r="H116" s="107"/>
      <c r="I116" s="108"/>
    </row>
    <row r="117" spans="1:9" s="109" customFormat="1" ht="15.95" customHeight="1" x14ac:dyDescent="0.35">
      <c r="A117" s="282" t="s">
        <v>194</v>
      </c>
      <c r="B117" s="283">
        <v>2</v>
      </c>
      <c r="C117" s="287">
        <v>2</v>
      </c>
      <c r="D117" s="284">
        <f>SUM(B117:C117)</f>
        <v>4</v>
      </c>
      <c r="E117" s="285">
        <v>210</v>
      </c>
      <c r="F117" s="286">
        <f t="shared" si="3"/>
        <v>19.047619047619051</v>
      </c>
      <c r="G117" s="107"/>
      <c r="H117" s="107"/>
      <c r="I117" s="108"/>
    </row>
    <row r="118" spans="1:9" s="109" customFormat="1" ht="15.95" customHeight="1" x14ac:dyDescent="0.35">
      <c r="A118" s="282" t="s">
        <v>195</v>
      </c>
      <c r="B118" s="283">
        <v>1033</v>
      </c>
      <c r="C118" s="287">
        <v>411</v>
      </c>
      <c r="D118" s="284">
        <f t="shared" si="2"/>
        <v>1444</v>
      </c>
      <c r="E118" s="285">
        <v>46870</v>
      </c>
      <c r="F118" s="286">
        <f t="shared" si="3"/>
        <v>30.808619586089183</v>
      </c>
      <c r="G118" s="107"/>
      <c r="H118" s="107"/>
      <c r="I118" s="108"/>
    </row>
    <row r="119" spans="1:9" s="109" customFormat="1" ht="15.95" customHeight="1" x14ac:dyDescent="0.35">
      <c r="A119" s="288" t="s">
        <v>196</v>
      </c>
      <c r="B119" s="283">
        <v>1741</v>
      </c>
      <c r="C119" s="287">
        <v>1061</v>
      </c>
      <c r="D119" s="284">
        <f t="shared" si="2"/>
        <v>2802</v>
      </c>
      <c r="E119" s="285">
        <v>84474</v>
      </c>
      <c r="F119" s="286">
        <f t="shared" si="3"/>
        <v>33.169969458058098</v>
      </c>
      <c r="G119" s="107"/>
      <c r="H119" s="107"/>
      <c r="I119" s="108"/>
    </row>
    <row r="120" spans="1:9" s="109" customFormat="1" ht="15.95" customHeight="1" x14ac:dyDescent="0.35">
      <c r="A120" s="282" t="s">
        <v>197</v>
      </c>
      <c r="B120" s="283">
        <v>15</v>
      </c>
      <c r="C120" s="287">
        <v>2</v>
      </c>
      <c r="D120" s="284">
        <f>SUM(B120:C120)</f>
        <v>17</v>
      </c>
      <c r="E120" s="285">
        <v>1052</v>
      </c>
      <c r="F120" s="286">
        <f t="shared" si="3"/>
        <v>16.159695817490494</v>
      </c>
      <c r="G120" s="107"/>
      <c r="H120" s="107"/>
      <c r="I120" s="108"/>
    </row>
    <row r="121" spans="1:9" s="109" customFormat="1" ht="15.95" customHeight="1" x14ac:dyDescent="0.35">
      <c r="A121" s="282" t="s">
        <v>198</v>
      </c>
      <c r="B121" s="283">
        <v>2</v>
      </c>
      <c r="C121" s="287">
        <v>1</v>
      </c>
      <c r="D121" s="284">
        <f t="shared" si="2"/>
        <v>3</v>
      </c>
      <c r="E121" s="285">
        <v>126</v>
      </c>
      <c r="F121" s="286">
        <f t="shared" si="3"/>
        <v>23.809523809523807</v>
      </c>
      <c r="G121" s="107"/>
      <c r="H121" s="107"/>
      <c r="I121" s="108"/>
    </row>
    <row r="122" spans="1:9" s="109" customFormat="1" ht="15.95" customHeight="1" x14ac:dyDescent="0.35">
      <c r="A122" s="282" t="s">
        <v>199</v>
      </c>
      <c r="B122" s="283">
        <v>3</v>
      </c>
      <c r="C122" s="289"/>
      <c r="D122" s="284">
        <f>SUM(B122:C122)</f>
        <v>3</v>
      </c>
      <c r="E122" s="285">
        <v>96</v>
      </c>
      <c r="F122" s="286">
        <f t="shared" si="3"/>
        <v>31.25</v>
      </c>
      <c r="G122" s="107"/>
      <c r="H122" s="107"/>
      <c r="I122" s="108"/>
    </row>
    <row r="123" spans="1:9" s="109" customFormat="1" ht="15.95" customHeight="1" x14ac:dyDescent="0.35">
      <c r="A123" s="282" t="s">
        <v>200</v>
      </c>
      <c r="B123" s="283">
        <v>8</v>
      </c>
      <c r="C123" s="289">
        <v>5</v>
      </c>
      <c r="D123" s="284">
        <f t="shared" si="2"/>
        <v>13</v>
      </c>
      <c r="E123" s="285">
        <v>648</v>
      </c>
      <c r="F123" s="286">
        <f t="shared" si="3"/>
        <v>20.061728395061728</v>
      </c>
      <c r="G123" s="107"/>
      <c r="H123" s="107"/>
      <c r="I123" s="108"/>
    </row>
    <row r="124" spans="1:9" s="109" customFormat="1" ht="15.95" customHeight="1" x14ac:dyDescent="0.35">
      <c r="A124" s="282" t="s">
        <v>201</v>
      </c>
      <c r="B124" s="283">
        <v>77</v>
      </c>
      <c r="C124" s="287">
        <v>27</v>
      </c>
      <c r="D124" s="284">
        <f>SUM(B124:C124)</f>
        <v>104</v>
      </c>
      <c r="E124" s="285">
        <v>3190</v>
      </c>
      <c r="F124" s="286">
        <f t="shared" si="3"/>
        <v>32.60188087774295</v>
      </c>
      <c r="G124" s="107"/>
      <c r="H124" s="107"/>
      <c r="I124" s="108"/>
    </row>
    <row r="125" spans="1:9" s="109" customFormat="1" ht="15.95" customHeight="1" x14ac:dyDescent="0.35">
      <c r="A125" s="282" t="s">
        <v>202</v>
      </c>
      <c r="B125" s="283">
        <v>46</v>
      </c>
      <c r="C125" s="287">
        <v>13</v>
      </c>
      <c r="D125" s="284">
        <f t="shared" si="2"/>
        <v>59</v>
      </c>
      <c r="E125" s="285">
        <v>1893</v>
      </c>
      <c r="F125" s="286">
        <f t="shared" si="3"/>
        <v>31.167459059693609</v>
      </c>
      <c r="G125" s="107"/>
      <c r="H125" s="107"/>
      <c r="I125" s="108"/>
    </row>
    <row r="126" spans="1:9" s="109" customFormat="1" ht="15.95" customHeight="1" x14ac:dyDescent="0.35">
      <c r="A126" s="282" t="s">
        <v>203</v>
      </c>
      <c r="B126" s="283">
        <v>3</v>
      </c>
      <c r="C126" s="287">
        <v>5</v>
      </c>
      <c r="D126" s="284">
        <f t="shared" si="2"/>
        <v>8</v>
      </c>
      <c r="E126" s="285">
        <v>284</v>
      </c>
      <c r="F126" s="286">
        <f t="shared" si="3"/>
        <v>28.169014084507044</v>
      </c>
      <c r="G126" s="107"/>
      <c r="H126" s="107"/>
      <c r="I126" s="108"/>
    </row>
    <row r="127" spans="1:9" s="109" customFormat="1" ht="15.95" customHeight="1" x14ac:dyDescent="0.35">
      <c r="A127" s="282" t="s">
        <v>204</v>
      </c>
      <c r="B127" s="283">
        <v>14</v>
      </c>
      <c r="C127" s="287">
        <v>14</v>
      </c>
      <c r="D127" s="284">
        <f t="shared" si="2"/>
        <v>28</v>
      </c>
      <c r="E127" s="285">
        <v>696</v>
      </c>
      <c r="F127" s="286">
        <f t="shared" si="3"/>
        <v>40.229885057471265</v>
      </c>
      <c r="G127" s="107"/>
      <c r="H127" s="107"/>
      <c r="I127" s="108"/>
    </row>
    <row r="128" spans="1:9" s="109" customFormat="1" ht="15.95" customHeight="1" x14ac:dyDescent="0.35">
      <c r="A128" s="282" t="s">
        <v>205</v>
      </c>
      <c r="B128" s="283">
        <v>1530</v>
      </c>
      <c r="C128" s="287">
        <v>339</v>
      </c>
      <c r="D128" s="284">
        <f t="shared" si="2"/>
        <v>1869</v>
      </c>
      <c r="E128" s="285">
        <v>78133</v>
      </c>
      <c r="F128" s="286">
        <f t="shared" si="3"/>
        <v>23.920750515147247</v>
      </c>
      <c r="G128" s="107"/>
      <c r="H128" s="107"/>
      <c r="I128" s="108"/>
    </row>
    <row r="129" spans="1:9" s="109" customFormat="1" ht="15.95" customHeight="1" x14ac:dyDescent="0.35">
      <c r="A129" s="282" t="s">
        <v>207</v>
      </c>
      <c r="B129" s="283">
        <v>2</v>
      </c>
      <c r="C129" s="289">
        <v>3</v>
      </c>
      <c r="D129" s="284">
        <f>SUM(B129:C129)</f>
        <v>5</v>
      </c>
      <c r="E129" s="285">
        <v>102</v>
      </c>
      <c r="F129" s="286">
        <f>D129/E129*1000</f>
        <v>49.019607843137251</v>
      </c>
      <c r="G129" s="107"/>
      <c r="H129" s="107"/>
      <c r="I129" s="108"/>
    </row>
    <row r="130" spans="1:9" s="109" customFormat="1" ht="15.95" customHeight="1" x14ac:dyDescent="0.35">
      <c r="A130" s="282" t="s">
        <v>206</v>
      </c>
      <c r="B130" s="283">
        <v>135</v>
      </c>
      <c r="C130" s="294">
        <v>38</v>
      </c>
      <c r="D130" s="284">
        <f>SUM(B130:C130)</f>
        <v>173</v>
      </c>
      <c r="E130" s="285">
        <v>4137</v>
      </c>
      <c r="F130" s="286">
        <f>D130/E130*1000</f>
        <v>41.817742325356541</v>
      </c>
      <c r="G130" s="107"/>
      <c r="H130" s="107"/>
      <c r="I130" s="108"/>
    </row>
    <row r="131" spans="1:9" s="109" customFormat="1" ht="15.95" customHeight="1" x14ac:dyDescent="0.35">
      <c r="A131" s="282" t="s">
        <v>208</v>
      </c>
      <c r="B131" s="283">
        <v>3</v>
      </c>
      <c r="C131" s="289"/>
      <c r="D131" s="284">
        <f>SUM(B131:C131)</f>
        <v>3</v>
      </c>
      <c r="E131" s="285">
        <v>60</v>
      </c>
      <c r="F131" s="286">
        <f t="shared" si="3"/>
        <v>50</v>
      </c>
      <c r="G131" s="107"/>
      <c r="H131" s="107"/>
      <c r="I131" s="108"/>
    </row>
    <row r="132" spans="1:9" s="109" customFormat="1" ht="15.95" customHeight="1" x14ac:dyDescent="0.35">
      <c r="A132" s="282" t="s">
        <v>209</v>
      </c>
      <c r="B132" s="283">
        <v>1559</v>
      </c>
      <c r="C132" s="287">
        <v>760</v>
      </c>
      <c r="D132" s="284">
        <f t="shared" si="2"/>
        <v>2319</v>
      </c>
      <c r="E132" s="285">
        <v>91806</v>
      </c>
      <c r="F132" s="286">
        <f t="shared" si="3"/>
        <v>25.259786942029933</v>
      </c>
      <c r="G132" s="107"/>
      <c r="H132" s="107"/>
      <c r="I132" s="108"/>
    </row>
    <row r="133" spans="1:9" s="109" customFormat="1" ht="15.95" customHeight="1" x14ac:dyDescent="0.35">
      <c r="A133" s="282" t="s">
        <v>210</v>
      </c>
      <c r="B133" s="283">
        <v>10</v>
      </c>
      <c r="C133" s="287">
        <v>10</v>
      </c>
      <c r="D133" s="284">
        <f t="shared" si="2"/>
        <v>20</v>
      </c>
      <c r="E133" s="285">
        <v>484</v>
      </c>
      <c r="F133" s="286">
        <f t="shared" si="3"/>
        <v>41.32231404958678</v>
      </c>
      <c r="G133" s="107"/>
      <c r="H133" s="107"/>
      <c r="I133" s="108"/>
    </row>
    <row r="134" spans="1:9" s="109" customFormat="1" ht="15.95" customHeight="1" x14ac:dyDescent="0.35">
      <c r="A134" s="282" t="s">
        <v>211</v>
      </c>
      <c r="B134" s="283">
        <v>193</v>
      </c>
      <c r="C134" s="287">
        <v>69</v>
      </c>
      <c r="D134" s="284">
        <f>SUM(B134:C134)</f>
        <v>262</v>
      </c>
      <c r="E134" s="285">
        <v>12955</v>
      </c>
      <c r="F134" s="286">
        <f t="shared" si="3"/>
        <v>20.22385179467387</v>
      </c>
      <c r="G134" s="107"/>
      <c r="H134" s="107"/>
      <c r="I134" s="108"/>
    </row>
    <row r="135" spans="1:9" s="109" customFormat="1" ht="15.95" customHeight="1" x14ac:dyDescent="0.35">
      <c r="A135" s="282" t="s">
        <v>212</v>
      </c>
      <c r="B135" s="283">
        <v>1205</v>
      </c>
      <c r="C135" s="287">
        <v>512</v>
      </c>
      <c r="D135" s="284">
        <f t="shared" si="2"/>
        <v>1717</v>
      </c>
      <c r="E135" s="285">
        <v>41226</v>
      </c>
      <c r="F135" s="286">
        <f t="shared" si="3"/>
        <v>41.648474263814101</v>
      </c>
      <c r="G135" s="72"/>
      <c r="H135" s="72"/>
      <c r="I135" s="72"/>
    </row>
    <row r="136" spans="1:9" s="109" customFormat="1" ht="15.95" customHeight="1" x14ac:dyDescent="0.35">
      <c r="A136" s="282" t="s">
        <v>213</v>
      </c>
      <c r="B136" s="283">
        <v>442</v>
      </c>
      <c r="C136" s="287">
        <v>216</v>
      </c>
      <c r="D136" s="284">
        <f t="shared" si="2"/>
        <v>658</v>
      </c>
      <c r="E136" s="285">
        <v>18495</v>
      </c>
      <c r="F136" s="286">
        <f t="shared" si="3"/>
        <v>35.577183022438497</v>
      </c>
      <c r="G136" s="107"/>
      <c r="H136" s="107"/>
      <c r="I136" s="108"/>
    </row>
    <row r="137" spans="1:9" s="109" customFormat="1" ht="15.95" customHeight="1" x14ac:dyDescent="0.35">
      <c r="A137" s="282" t="s">
        <v>214</v>
      </c>
      <c r="B137" s="283">
        <v>593</v>
      </c>
      <c r="C137" s="287">
        <v>147</v>
      </c>
      <c r="D137" s="284">
        <f t="shared" si="2"/>
        <v>740</v>
      </c>
      <c r="E137" s="285">
        <v>19672</v>
      </c>
      <c r="F137" s="286">
        <f>D137/E137*1000</f>
        <v>37.616917446116311</v>
      </c>
      <c r="G137" s="107"/>
      <c r="H137" s="107"/>
      <c r="I137" s="108"/>
    </row>
    <row r="138" spans="1:9" s="109" customFormat="1" ht="15.95" customHeight="1" x14ac:dyDescent="0.35">
      <c r="A138" s="282" t="s">
        <v>215</v>
      </c>
      <c r="B138" s="283">
        <v>262</v>
      </c>
      <c r="C138" s="287">
        <v>126</v>
      </c>
      <c r="D138" s="284">
        <f t="shared" ref="D138:D187" si="4">SUM(B138:C138)</f>
        <v>388</v>
      </c>
      <c r="E138" s="285">
        <v>8524</v>
      </c>
      <c r="F138" s="286">
        <f>D138/E138*1000</f>
        <v>45.518535898639136</v>
      </c>
      <c r="G138" s="107"/>
      <c r="H138" s="107"/>
      <c r="I138" s="108"/>
    </row>
    <row r="139" spans="1:9" s="109" customFormat="1" ht="15.95" customHeight="1" x14ac:dyDescent="0.35">
      <c r="A139" s="282" t="s">
        <v>216</v>
      </c>
      <c r="B139" s="283">
        <v>2070</v>
      </c>
      <c r="C139" s="287">
        <v>940</v>
      </c>
      <c r="D139" s="284">
        <f t="shared" si="4"/>
        <v>3010</v>
      </c>
      <c r="E139" s="285">
        <v>82090</v>
      </c>
      <c r="F139" s="286">
        <f t="shared" ref="F139:F188" si="5">D139/E139*1000</f>
        <v>36.667072725057864</v>
      </c>
      <c r="G139" s="107"/>
      <c r="H139" s="107"/>
      <c r="I139" s="108"/>
    </row>
    <row r="140" spans="1:9" s="109" customFormat="1" ht="15.95" customHeight="1" x14ac:dyDescent="0.35">
      <c r="A140" s="282" t="s">
        <v>217</v>
      </c>
      <c r="B140" s="283">
        <v>25</v>
      </c>
      <c r="C140" s="287">
        <v>10</v>
      </c>
      <c r="D140" s="284">
        <f>SUM(B140:C140)</f>
        <v>35</v>
      </c>
      <c r="E140" s="285">
        <v>1214</v>
      </c>
      <c r="F140" s="286">
        <f t="shared" si="5"/>
        <v>28.830313014827016</v>
      </c>
      <c r="G140" s="107"/>
      <c r="H140" s="107"/>
      <c r="I140" s="108"/>
    </row>
    <row r="141" spans="1:9" s="109" customFormat="1" ht="15.95" customHeight="1" x14ac:dyDescent="0.35">
      <c r="A141" s="282" t="s">
        <v>218</v>
      </c>
      <c r="B141" s="283">
        <v>14</v>
      </c>
      <c r="C141" s="287">
        <v>5</v>
      </c>
      <c r="D141" s="284">
        <f t="shared" si="4"/>
        <v>19</v>
      </c>
      <c r="E141" s="285">
        <v>845</v>
      </c>
      <c r="F141" s="286">
        <f t="shared" si="5"/>
        <v>22.485207100591715</v>
      </c>
      <c r="G141" s="107"/>
      <c r="H141" s="107"/>
      <c r="I141" s="108"/>
    </row>
    <row r="142" spans="1:9" s="109" customFormat="1" ht="15.95" customHeight="1" x14ac:dyDescent="0.35">
      <c r="A142" s="282" t="s">
        <v>219</v>
      </c>
      <c r="B142" s="283">
        <v>57</v>
      </c>
      <c r="C142" s="287">
        <v>12</v>
      </c>
      <c r="D142" s="284">
        <f t="shared" si="4"/>
        <v>69</v>
      </c>
      <c r="E142" s="285">
        <v>2421</v>
      </c>
      <c r="F142" s="286">
        <f t="shared" si="5"/>
        <v>28.500619578686493</v>
      </c>
      <c r="G142" s="107"/>
      <c r="H142" s="107"/>
      <c r="I142" s="108"/>
    </row>
    <row r="143" spans="1:9" s="109" customFormat="1" ht="15.95" customHeight="1" x14ac:dyDescent="0.35">
      <c r="A143" s="282" t="s">
        <v>220</v>
      </c>
      <c r="B143" s="283">
        <v>3</v>
      </c>
      <c r="C143" s="287">
        <v>2</v>
      </c>
      <c r="D143" s="284">
        <f t="shared" si="4"/>
        <v>5</v>
      </c>
      <c r="E143" s="285">
        <v>93</v>
      </c>
      <c r="F143" s="286">
        <f t="shared" si="5"/>
        <v>53.763440860215056</v>
      </c>
      <c r="G143" s="107"/>
      <c r="H143" s="107"/>
      <c r="I143" s="108"/>
    </row>
    <row r="144" spans="1:9" s="109" customFormat="1" ht="15.95" customHeight="1" x14ac:dyDescent="0.35">
      <c r="A144" s="282" t="s">
        <v>221</v>
      </c>
      <c r="B144" s="283">
        <v>81</v>
      </c>
      <c r="C144" s="287">
        <v>28</v>
      </c>
      <c r="D144" s="284">
        <f t="shared" si="4"/>
        <v>109</v>
      </c>
      <c r="E144" s="285">
        <v>3816</v>
      </c>
      <c r="F144" s="286">
        <f t="shared" si="5"/>
        <v>28.563941299790354</v>
      </c>
      <c r="G144" s="107"/>
      <c r="H144" s="107"/>
      <c r="I144" s="108"/>
    </row>
    <row r="145" spans="1:9" s="109" customFormat="1" ht="15.95" customHeight="1" x14ac:dyDescent="0.35">
      <c r="A145" s="282" t="s">
        <v>222</v>
      </c>
      <c r="B145" s="283">
        <v>176</v>
      </c>
      <c r="C145" s="287">
        <v>55</v>
      </c>
      <c r="D145" s="284">
        <f t="shared" si="4"/>
        <v>231</v>
      </c>
      <c r="E145" s="285">
        <v>8925</v>
      </c>
      <c r="F145" s="286">
        <f t="shared" si="5"/>
        <v>25.882352941176471</v>
      </c>
      <c r="G145" s="107"/>
      <c r="H145" s="107"/>
      <c r="I145" s="108"/>
    </row>
    <row r="146" spans="1:9" s="109" customFormat="1" ht="15.95" customHeight="1" x14ac:dyDescent="0.35">
      <c r="A146" s="282" t="s">
        <v>223</v>
      </c>
      <c r="B146" s="283">
        <v>2</v>
      </c>
      <c r="C146" s="287">
        <v>1</v>
      </c>
      <c r="D146" s="284">
        <f t="shared" si="4"/>
        <v>3</v>
      </c>
      <c r="E146" s="285">
        <v>82</v>
      </c>
      <c r="F146" s="286">
        <f t="shared" si="5"/>
        <v>36.585365853658537</v>
      </c>
      <c r="G146" s="107"/>
      <c r="H146" s="107"/>
      <c r="I146" s="108"/>
    </row>
    <row r="147" spans="1:9" s="109" customFormat="1" ht="15.95" customHeight="1" x14ac:dyDescent="0.35">
      <c r="A147" s="282" t="s">
        <v>224</v>
      </c>
      <c r="B147" s="283">
        <v>201</v>
      </c>
      <c r="C147" s="287">
        <v>87</v>
      </c>
      <c r="D147" s="284">
        <f t="shared" si="4"/>
        <v>288</v>
      </c>
      <c r="E147" s="285">
        <v>8519</v>
      </c>
      <c r="F147" s="286">
        <f t="shared" si="5"/>
        <v>33.806784833900693</v>
      </c>
      <c r="G147" s="107"/>
      <c r="H147" s="107"/>
      <c r="I147" s="108"/>
    </row>
    <row r="148" spans="1:9" s="109" customFormat="1" ht="15.95" customHeight="1" x14ac:dyDescent="0.35">
      <c r="A148" s="282" t="s">
        <v>225</v>
      </c>
      <c r="B148" s="283">
        <v>79</v>
      </c>
      <c r="C148" s="287">
        <v>34</v>
      </c>
      <c r="D148" s="284">
        <f t="shared" si="4"/>
        <v>113</v>
      </c>
      <c r="E148" s="285">
        <v>3211</v>
      </c>
      <c r="F148" s="286">
        <f t="shared" si="5"/>
        <v>35.191529118654628</v>
      </c>
      <c r="G148" s="107"/>
      <c r="H148" s="107"/>
      <c r="I148" s="108"/>
    </row>
    <row r="149" spans="1:9" s="109" customFormat="1" ht="15.95" customHeight="1" x14ac:dyDescent="0.35">
      <c r="A149" s="282" t="s">
        <v>226</v>
      </c>
      <c r="B149" s="283">
        <v>79</v>
      </c>
      <c r="C149" s="287">
        <v>33</v>
      </c>
      <c r="D149" s="284">
        <f t="shared" si="4"/>
        <v>112</v>
      </c>
      <c r="E149" s="285">
        <v>2658</v>
      </c>
      <c r="F149" s="286">
        <f t="shared" si="5"/>
        <v>42.136945071482316</v>
      </c>
      <c r="G149" s="107"/>
      <c r="H149" s="107"/>
      <c r="I149" s="108"/>
    </row>
    <row r="150" spans="1:9" s="109" customFormat="1" ht="15.95" customHeight="1" x14ac:dyDescent="0.35">
      <c r="A150" s="282" t="s">
        <v>227</v>
      </c>
      <c r="B150" s="283">
        <v>28</v>
      </c>
      <c r="C150" s="287">
        <v>16</v>
      </c>
      <c r="D150" s="284">
        <f>SUM(B150:C150)</f>
        <v>44</v>
      </c>
      <c r="E150" s="285">
        <v>1237</v>
      </c>
      <c r="F150" s="286">
        <f t="shared" si="5"/>
        <v>35.569927243330639</v>
      </c>
      <c r="G150" s="107"/>
      <c r="H150" s="107"/>
      <c r="I150" s="108"/>
    </row>
    <row r="151" spans="1:9" s="109" customFormat="1" ht="15.95" customHeight="1" x14ac:dyDescent="0.35">
      <c r="A151" s="282" t="s">
        <v>228</v>
      </c>
      <c r="B151" s="283">
        <v>3596</v>
      </c>
      <c r="C151" s="287">
        <v>1444</v>
      </c>
      <c r="D151" s="284">
        <f t="shared" si="4"/>
        <v>5040</v>
      </c>
      <c r="E151" s="285">
        <v>123761</v>
      </c>
      <c r="F151" s="286">
        <f t="shared" si="5"/>
        <v>40.723652847019665</v>
      </c>
      <c r="G151" s="107"/>
      <c r="H151" s="107"/>
      <c r="I151" s="108"/>
    </row>
    <row r="152" spans="1:9" s="109" customFormat="1" ht="15.95" customHeight="1" x14ac:dyDescent="0.35">
      <c r="A152" s="282" t="s">
        <v>229</v>
      </c>
      <c r="B152" s="283">
        <v>190</v>
      </c>
      <c r="C152" s="287">
        <v>68</v>
      </c>
      <c r="D152" s="284">
        <f t="shared" si="4"/>
        <v>258</v>
      </c>
      <c r="E152" s="285">
        <v>7743</v>
      </c>
      <c r="F152" s="286">
        <f t="shared" si="5"/>
        <v>33.32041844246416</v>
      </c>
      <c r="G152" s="107"/>
      <c r="H152" s="107"/>
      <c r="I152" s="108"/>
    </row>
    <row r="153" spans="1:9" s="109" customFormat="1" ht="15.95" customHeight="1" x14ac:dyDescent="0.35">
      <c r="A153" s="282" t="s">
        <v>230</v>
      </c>
      <c r="B153" s="283">
        <v>94</v>
      </c>
      <c r="C153" s="287">
        <v>35</v>
      </c>
      <c r="D153" s="284">
        <f t="shared" si="4"/>
        <v>129</v>
      </c>
      <c r="E153" s="285">
        <v>4177</v>
      </c>
      <c r="F153" s="286">
        <f t="shared" si="5"/>
        <v>30.883409145319607</v>
      </c>
      <c r="G153" s="107"/>
      <c r="H153" s="107"/>
      <c r="I153" s="108"/>
    </row>
    <row r="154" spans="1:9" s="109" customFormat="1" ht="15.95" customHeight="1" x14ac:dyDescent="0.35">
      <c r="A154" s="282" t="s">
        <v>231</v>
      </c>
      <c r="B154" s="283">
        <v>108</v>
      </c>
      <c r="C154" s="287">
        <v>61</v>
      </c>
      <c r="D154" s="284">
        <f>SUM(B154:C154)</f>
        <v>169</v>
      </c>
      <c r="E154" s="285">
        <v>4861</v>
      </c>
      <c r="F154" s="286">
        <f t="shared" si="5"/>
        <v>34.766508948775972</v>
      </c>
      <c r="G154" s="107"/>
      <c r="H154" s="107"/>
      <c r="I154" s="108"/>
    </row>
    <row r="155" spans="1:9" s="109" customFormat="1" ht="15.95" customHeight="1" x14ac:dyDescent="0.35">
      <c r="A155" s="282" t="s">
        <v>232</v>
      </c>
      <c r="B155" s="283">
        <v>367</v>
      </c>
      <c r="C155" s="287">
        <v>201</v>
      </c>
      <c r="D155" s="284">
        <f t="shared" si="4"/>
        <v>568</v>
      </c>
      <c r="E155" s="285">
        <v>22782</v>
      </c>
      <c r="F155" s="286">
        <f t="shared" si="5"/>
        <v>24.931963831094723</v>
      </c>
      <c r="G155" s="107"/>
      <c r="H155" s="107"/>
      <c r="I155" s="108"/>
    </row>
    <row r="156" spans="1:9" s="109" customFormat="1" ht="15.95" customHeight="1" x14ac:dyDescent="0.35">
      <c r="A156" s="282" t="s">
        <v>233</v>
      </c>
      <c r="B156" s="283">
        <v>14</v>
      </c>
      <c r="C156" s="287">
        <v>9</v>
      </c>
      <c r="D156" s="284">
        <f t="shared" si="4"/>
        <v>23</v>
      </c>
      <c r="E156" s="285">
        <v>892</v>
      </c>
      <c r="F156" s="286">
        <f t="shared" si="5"/>
        <v>25.784753363228702</v>
      </c>
      <c r="G156" s="107"/>
      <c r="H156" s="107"/>
      <c r="I156" s="108"/>
    </row>
    <row r="157" spans="1:9" s="109" customFormat="1" ht="15.95" customHeight="1" x14ac:dyDescent="0.35">
      <c r="A157" s="282" t="s">
        <v>234</v>
      </c>
      <c r="B157" s="283">
        <v>205</v>
      </c>
      <c r="C157" s="287">
        <v>65</v>
      </c>
      <c r="D157" s="284">
        <f>SUM(B157:C157)</f>
        <v>270</v>
      </c>
      <c r="E157" s="285">
        <v>7899</v>
      </c>
      <c r="F157" s="286">
        <f t="shared" si="5"/>
        <v>34.181541967337637</v>
      </c>
      <c r="G157" s="107"/>
      <c r="H157" s="107"/>
      <c r="I157" s="108"/>
    </row>
    <row r="158" spans="1:9" s="109" customFormat="1" ht="15.95" customHeight="1" x14ac:dyDescent="0.35">
      <c r="A158" s="282" t="s">
        <v>235</v>
      </c>
      <c r="B158" s="283">
        <v>964</v>
      </c>
      <c r="C158" s="287">
        <v>495</v>
      </c>
      <c r="D158" s="284">
        <f t="shared" si="4"/>
        <v>1459</v>
      </c>
      <c r="E158" s="285">
        <v>41896</v>
      </c>
      <c r="F158" s="286">
        <f t="shared" si="5"/>
        <v>34.824326904716443</v>
      </c>
      <c r="G158" s="107"/>
      <c r="H158" s="107"/>
      <c r="I158" s="108"/>
    </row>
    <row r="159" spans="1:9" s="109" customFormat="1" ht="15.95" customHeight="1" x14ac:dyDescent="0.35">
      <c r="A159" s="282" t="s">
        <v>236</v>
      </c>
      <c r="B159" s="283">
        <v>36</v>
      </c>
      <c r="C159" s="287">
        <v>11</v>
      </c>
      <c r="D159" s="284">
        <f t="shared" si="4"/>
        <v>47</v>
      </c>
      <c r="E159" s="285">
        <v>669</v>
      </c>
      <c r="F159" s="286">
        <f t="shared" si="5"/>
        <v>70.254110612855015</v>
      </c>
      <c r="G159" s="107"/>
      <c r="H159" s="107"/>
      <c r="I159" s="108"/>
    </row>
    <row r="160" spans="1:9" s="109" customFormat="1" ht="15.95" customHeight="1" x14ac:dyDescent="0.35">
      <c r="A160" s="282" t="s">
        <v>237</v>
      </c>
      <c r="B160" s="283">
        <v>36</v>
      </c>
      <c r="C160" s="287">
        <v>10</v>
      </c>
      <c r="D160" s="284">
        <f>SUM(B160:C160)</f>
        <v>46</v>
      </c>
      <c r="E160" s="285">
        <v>1494</v>
      </c>
      <c r="F160" s="286">
        <f t="shared" si="5"/>
        <v>30.789825970548865</v>
      </c>
      <c r="G160" s="107"/>
      <c r="H160" s="107"/>
      <c r="I160" s="108"/>
    </row>
    <row r="161" spans="1:9" s="109" customFormat="1" ht="15.95" customHeight="1" x14ac:dyDescent="0.35">
      <c r="A161" s="282" t="s">
        <v>238</v>
      </c>
      <c r="B161" s="283">
        <v>18</v>
      </c>
      <c r="C161" s="287">
        <v>16</v>
      </c>
      <c r="D161" s="284">
        <f t="shared" si="4"/>
        <v>34</v>
      </c>
      <c r="E161" s="285">
        <v>871</v>
      </c>
      <c r="F161" s="286">
        <f t="shared" si="5"/>
        <v>39.035591274397241</v>
      </c>
      <c r="G161" s="107"/>
      <c r="H161" s="110"/>
      <c r="I161" s="111"/>
    </row>
    <row r="162" spans="1:9" s="109" customFormat="1" ht="15.95" customHeight="1" x14ac:dyDescent="0.35">
      <c r="A162" s="282" t="s">
        <v>239</v>
      </c>
      <c r="B162" s="283">
        <v>21</v>
      </c>
      <c r="C162" s="287">
        <v>13</v>
      </c>
      <c r="D162" s="284">
        <f t="shared" si="4"/>
        <v>34</v>
      </c>
      <c r="E162" s="285">
        <v>958</v>
      </c>
      <c r="F162" s="286">
        <f t="shared" si="5"/>
        <v>35.490605427974948</v>
      </c>
      <c r="G162" s="107"/>
      <c r="H162" s="112"/>
      <c r="I162" s="113"/>
    </row>
    <row r="163" spans="1:9" s="109" customFormat="1" ht="15.95" customHeight="1" x14ac:dyDescent="0.35">
      <c r="A163" s="282" t="s">
        <v>240</v>
      </c>
      <c r="B163" s="283">
        <v>24</v>
      </c>
      <c r="C163" s="287">
        <v>12</v>
      </c>
      <c r="D163" s="284">
        <f>SUM(B163:C163)</f>
        <v>36</v>
      </c>
      <c r="E163" s="285">
        <v>882</v>
      </c>
      <c r="F163" s="286">
        <f t="shared" si="5"/>
        <v>40.816326530612244</v>
      </c>
      <c r="G163" s="107"/>
      <c r="H163" s="112"/>
      <c r="I163" s="113"/>
    </row>
    <row r="164" spans="1:9" s="109" customFormat="1" ht="15.95" customHeight="1" x14ac:dyDescent="0.35">
      <c r="A164" s="282" t="s">
        <v>241</v>
      </c>
      <c r="B164" s="283">
        <v>256</v>
      </c>
      <c r="C164" s="287">
        <v>112</v>
      </c>
      <c r="D164" s="284">
        <f>SUM(B164:C164)</f>
        <v>368</v>
      </c>
      <c r="E164" s="285">
        <v>11988</v>
      </c>
      <c r="F164" s="286">
        <f t="shared" si="5"/>
        <v>30.697364030697361</v>
      </c>
      <c r="G164" s="107"/>
      <c r="H164" s="112"/>
      <c r="I164" s="113"/>
    </row>
    <row r="165" spans="1:9" s="109" customFormat="1" ht="15.95" customHeight="1" x14ac:dyDescent="0.35">
      <c r="A165" s="282" t="s">
        <v>242</v>
      </c>
      <c r="B165" s="283">
        <v>1655</v>
      </c>
      <c r="C165" s="287">
        <v>511</v>
      </c>
      <c r="D165" s="284">
        <f t="shared" si="4"/>
        <v>2166</v>
      </c>
      <c r="E165" s="285">
        <v>71578</v>
      </c>
      <c r="F165" s="286">
        <f t="shared" si="5"/>
        <v>30.26069462684065</v>
      </c>
      <c r="G165" s="107"/>
      <c r="H165" s="112"/>
      <c r="I165" s="113"/>
    </row>
    <row r="166" spans="1:9" s="109" customFormat="1" ht="15.95" customHeight="1" x14ac:dyDescent="0.35">
      <c r="A166" s="282" t="s">
        <v>243</v>
      </c>
      <c r="B166" s="283">
        <v>64</v>
      </c>
      <c r="C166" s="287">
        <v>26</v>
      </c>
      <c r="D166" s="284">
        <f t="shared" si="4"/>
        <v>90</v>
      </c>
      <c r="E166" s="285">
        <v>3633</v>
      </c>
      <c r="F166" s="286">
        <f t="shared" si="5"/>
        <v>24.772914946325351</v>
      </c>
      <c r="G166" s="107"/>
      <c r="H166" s="112"/>
      <c r="I166" s="113"/>
    </row>
    <row r="167" spans="1:9" s="109" customFormat="1" ht="15.95" customHeight="1" x14ac:dyDescent="0.35">
      <c r="A167" s="282" t="s">
        <v>244</v>
      </c>
      <c r="B167" s="283">
        <v>8</v>
      </c>
      <c r="C167" s="287">
        <v>6</v>
      </c>
      <c r="D167" s="284">
        <f t="shared" si="4"/>
        <v>14</v>
      </c>
      <c r="E167" s="285">
        <v>574</v>
      </c>
      <c r="F167" s="286">
        <f t="shared" si="5"/>
        <v>24.390243902439025</v>
      </c>
      <c r="G167" s="107"/>
      <c r="H167" s="112"/>
      <c r="I167" s="113"/>
    </row>
    <row r="168" spans="1:9" s="109" customFormat="1" ht="15.95" customHeight="1" x14ac:dyDescent="0.35">
      <c r="A168" s="282" t="s">
        <v>245</v>
      </c>
      <c r="B168" s="283">
        <v>84</v>
      </c>
      <c r="C168" s="287">
        <v>47</v>
      </c>
      <c r="D168" s="284">
        <f>SUM(B168:C168)</f>
        <v>131</v>
      </c>
      <c r="E168" s="285">
        <v>4176</v>
      </c>
      <c r="F168" s="286">
        <f t="shared" si="5"/>
        <v>31.369731800766285</v>
      </c>
      <c r="G168" s="107"/>
      <c r="H168" s="112"/>
      <c r="I168" s="113"/>
    </row>
    <row r="169" spans="1:9" s="109" customFormat="1" ht="15.95" customHeight="1" x14ac:dyDescent="0.35">
      <c r="A169" s="282" t="s">
        <v>246</v>
      </c>
      <c r="B169" s="283">
        <v>72</v>
      </c>
      <c r="C169" s="287">
        <v>22</v>
      </c>
      <c r="D169" s="284">
        <f t="shared" si="4"/>
        <v>94</v>
      </c>
      <c r="E169" s="285">
        <v>2910</v>
      </c>
      <c r="F169" s="286">
        <f t="shared" si="5"/>
        <v>32.302405498281793</v>
      </c>
      <c r="G169" s="107"/>
      <c r="H169" s="112"/>
      <c r="I169" s="113"/>
    </row>
    <row r="170" spans="1:9" s="109" customFormat="1" ht="15.95" customHeight="1" x14ac:dyDescent="0.35">
      <c r="A170" s="282" t="s">
        <v>247</v>
      </c>
      <c r="B170" s="283">
        <v>11</v>
      </c>
      <c r="C170" s="287">
        <v>4</v>
      </c>
      <c r="D170" s="284">
        <f>SUM(B170:C170)</f>
        <v>15</v>
      </c>
      <c r="E170" s="285">
        <v>453</v>
      </c>
      <c r="F170" s="286">
        <f t="shared" si="5"/>
        <v>33.112582781456958</v>
      </c>
      <c r="G170" s="107"/>
      <c r="H170" s="112"/>
      <c r="I170" s="113"/>
    </row>
    <row r="171" spans="1:9" s="109" customFormat="1" ht="15.95" customHeight="1" x14ac:dyDescent="0.35">
      <c r="A171" s="282" t="s">
        <v>248</v>
      </c>
      <c r="B171" s="283">
        <v>270</v>
      </c>
      <c r="C171" s="287">
        <v>57</v>
      </c>
      <c r="D171" s="284">
        <f t="shared" si="4"/>
        <v>327</v>
      </c>
      <c r="E171" s="285">
        <v>12246</v>
      </c>
      <c r="F171" s="286">
        <f t="shared" si="5"/>
        <v>26.702596766291034</v>
      </c>
      <c r="G171" s="107"/>
      <c r="H171" s="112"/>
      <c r="I171" s="113"/>
    </row>
    <row r="172" spans="1:9" s="109" customFormat="1" ht="15.95" customHeight="1" x14ac:dyDescent="0.35">
      <c r="A172" s="282" t="s">
        <v>249</v>
      </c>
      <c r="B172" s="283">
        <v>31</v>
      </c>
      <c r="C172" s="287">
        <v>10</v>
      </c>
      <c r="D172" s="284">
        <f t="shared" si="4"/>
        <v>41</v>
      </c>
      <c r="E172" s="285">
        <v>1824</v>
      </c>
      <c r="F172" s="286">
        <f t="shared" si="5"/>
        <v>22.478070175438596</v>
      </c>
      <c r="G172" s="107"/>
      <c r="H172" s="112"/>
      <c r="I172" s="113"/>
    </row>
    <row r="173" spans="1:9" s="109" customFormat="1" ht="15.95" customHeight="1" x14ac:dyDescent="0.35">
      <c r="A173" s="282" t="s">
        <v>250</v>
      </c>
      <c r="B173" s="283">
        <v>23</v>
      </c>
      <c r="C173" s="287">
        <v>14</v>
      </c>
      <c r="D173" s="284">
        <f>SUM(B173:C173)</f>
        <v>37</v>
      </c>
      <c r="E173" s="285">
        <v>1968</v>
      </c>
      <c r="F173" s="286">
        <f t="shared" si="5"/>
        <v>18.800813008130081</v>
      </c>
      <c r="G173" s="107"/>
      <c r="H173" s="112"/>
      <c r="I173" s="113"/>
    </row>
    <row r="174" spans="1:9" s="109" customFormat="1" ht="15.95" customHeight="1" x14ac:dyDescent="0.35">
      <c r="A174" s="282" t="s">
        <v>251</v>
      </c>
      <c r="B174" s="283">
        <v>208</v>
      </c>
      <c r="C174" s="287">
        <v>77</v>
      </c>
      <c r="D174" s="284">
        <f>SUM(B174:C174)</f>
        <v>285</v>
      </c>
      <c r="E174" s="285">
        <v>6502</v>
      </c>
      <c r="F174" s="286">
        <f t="shared" si="5"/>
        <v>43.832666871731774</v>
      </c>
      <c r="G174" s="107"/>
      <c r="H174" s="112"/>
      <c r="I174" s="113"/>
    </row>
    <row r="175" spans="1:9" s="109" customFormat="1" ht="15.95" customHeight="1" x14ac:dyDescent="0.35">
      <c r="A175" s="282" t="s">
        <v>252</v>
      </c>
      <c r="B175" s="283">
        <v>99</v>
      </c>
      <c r="C175" s="287">
        <v>50</v>
      </c>
      <c r="D175" s="284">
        <f t="shared" si="4"/>
        <v>149</v>
      </c>
      <c r="E175" s="285">
        <v>3495</v>
      </c>
      <c r="F175" s="286">
        <f t="shared" si="5"/>
        <v>42.632331902718164</v>
      </c>
      <c r="G175" s="107"/>
      <c r="H175" s="112"/>
      <c r="I175" s="113"/>
    </row>
    <row r="176" spans="1:9" s="109" customFormat="1" ht="15.95" customHeight="1" x14ac:dyDescent="0.35">
      <c r="A176" s="282" t="s">
        <v>253</v>
      </c>
      <c r="B176" s="283">
        <v>186</v>
      </c>
      <c r="C176" s="287">
        <v>63</v>
      </c>
      <c r="D176" s="284">
        <f>SUM(B176:C176)</f>
        <v>249</v>
      </c>
      <c r="E176" s="285">
        <v>11643</v>
      </c>
      <c r="F176" s="286">
        <f t="shared" si="5"/>
        <v>21.386240659623809</v>
      </c>
      <c r="G176" s="107"/>
      <c r="H176" s="112"/>
      <c r="I176" s="113"/>
    </row>
    <row r="177" spans="1:11" s="109" customFormat="1" ht="15.95" customHeight="1" x14ac:dyDescent="0.35">
      <c r="A177" s="282" t="s">
        <v>254</v>
      </c>
      <c r="B177" s="283">
        <v>28</v>
      </c>
      <c r="C177" s="287">
        <v>10</v>
      </c>
      <c r="D177" s="284">
        <f t="shared" si="4"/>
        <v>38</v>
      </c>
      <c r="E177" s="285">
        <v>798</v>
      </c>
      <c r="F177" s="286">
        <f t="shared" si="5"/>
        <v>47.619047619047613</v>
      </c>
      <c r="G177" s="107"/>
      <c r="H177" s="112"/>
      <c r="I177" s="113"/>
    </row>
    <row r="178" spans="1:11" s="109" customFormat="1" ht="15.95" customHeight="1" x14ac:dyDescent="0.35">
      <c r="A178" s="282" t="s">
        <v>255</v>
      </c>
      <c r="B178" s="283">
        <v>67</v>
      </c>
      <c r="C178" s="287">
        <v>30</v>
      </c>
      <c r="D178" s="284">
        <f t="shared" si="4"/>
        <v>97</v>
      </c>
      <c r="E178" s="285">
        <v>2514</v>
      </c>
      <c r="F178" s="286">
        <f t="shared" si="5"/>
        <v>38.583929992044553</v>
      </c>
      <c r="G178" s="107"/>
      <c r="H178" s="112"/>
      <c r="I178" s="113"/>
    </row>
    <row r="179" spans="1:11" s="109" customFormat="1" ht="15.95" customHeight="1" x14ac:dyDescent="0.35">
      <c r="A179" s="282" t="s">
        <v>256</v>
      </c>
      <c r="B179" s="283">
        <v>27</v>
      </c>
      <c r="C179" s="287">
        <v>16</v>
      </c>
      <c r="D179" s="284">
        <f t="shared" si="4"/>
        <v>43</v>
      </c>
      <c r="E179" s="285">
        <v>1238</v>
      </c>
      <c r="F179" s="286">
        <f t="shared" si="5"/>
        <v>34.733441033925686</v>
      </c>
      <c r="G179" s="107"/>
      <c r="H179" s="112"/>
      <c r="I179" s="113"/>
    </row>
    <row r="180" spans="1:11" s="109" customFormat="1" ht="15.95" customHeight="1" x14ac:dyDescent="0.35">
      <c r="A180" s="282" t="s">
        <v>257</v>
      </c>
      <c r="B180" s="283">
        <v>327</v>
      </c>
      <c r="C180" s="287">
        <v>133</v>
      </c>
      <c r="D180" s="284">
        <f t="shared" si="4"/>
        <v>460</v>
      </c>
      <c r="E180" s="285">
        <v>18734</v>
      </c>
      <c r="F180" s="286">
        <f t="shared" si="5"/>
        <v>24.554286324330096</v>
      </c>
      <c r="G180" s="107"/>
      <c r="H180" s="112"/>
      <c r="I180" s="113"/>
    </row>
    <row r="181" spans="1:11" s="109" customFormat="1" ht="15.95" customHeight="1" x14ac:dyDescent="0.35">
      <c r="A181" s="282" t="s">
        <v>258</v>
      </c>
      <c r="B181" s="283">
        <v>44</v>
      </c>
      <c r="C181" s="287">
        <v>14</v>
      </c>
      <c r="D181" s="284">
        <f t="shared" si="4"/>
        <v>58</v>
      </c>
      <c r="E181" s="285">
        <v>1458</v>
      </c>
      <c r="F181" s="286">
        <f t="shared" si="5"/>
        <v>39.780521262002743</v>
      </c>
      <c r="G181" s="107"/>
      <c r="H181" s="112"/>
      <c r="I181" s="113"/>
    </row>
    <row r="182" spans="1:11" s="109" customFormat="1" ht="15.95" customHeight="1" x14ac:dyDescent="0.35">
      <c r="A182" s="282" t="s">
        <v>259</v>
      </c>
      <c r="B182" s="283">
        <v>276</v>
      </c>
      <c r="C182" s="287">
        <v>77</v>
      </c>
      <c r="D182" s="284">
        <f t="shared" si="4"/>
        <v>353</v>
      </c>
      <c r="E182" s="285">
        <v>16690</v>
      </c>
      <c r="F182" s="286">
        <f t="shared" si="5"/>
        <v>21.150389454763328</v>
      </c>
      <c r="G182" s="107"/>
      <c r="H182" s="112"/>
      <c r="I182" s="113"/>
    </row>
    <row r="183" spans="1:11" s="109" customFormat="1" ht="15.95" customHeight="1" x14ac:dyDescent="0.35">
      <c r="A183" s="282" t="s">
        <v>260</v>
      </c>
      <c r="B183" s="283">
        <v>46</v>
      </c>
      <c r="C183" s="287">
        <v>18</v>
      </c>
      <c r="D183" s="284">
        <f t="shared" si="4"/>
        <v>64</v>
      </c>
      <c r="E183" s="285">
        <v>2115</v>
      </c>
      <c r="F183" s="286">
        <f t="shared" si="5"/>
        <v>30.260047281323875</v>
      </c>
      <c r="G183" s="107"/>
      <c r="H183" s="112"/>
      <c r="I183" s="113"/>
    </row>
    <row r="184" spans="1:11" s="109" customFormat="1" ht="15.95" customHeight="1" x14ac:dyDescent="0.35">
      <c r="A184" s="282" t="s">
        <v>261</v>
      </c>
      <c r="B184" s="283">
        <v>242</v>
      </c>
      <c r="C184" s="289">
        <v>95</v>
      </c>
      <c r="D184" s="284">
        <f>SUM(B184:C184)</f>
        <v>337</v>
      </c>
      <c r="E184" s="285">
        <v>7389</v>
      </c>
      <c r="F184" s="286">
        <f t="shared" si="5"/>
        <v>45.6083367167411</v>
      </c>
      <c r="G184" s="107"/>
      <c r="H184" s="112"/>
      <c r="I184" s="113"/>
    </row>
    <row r="185" spans="1:11" s="109" customFormat="1" ht="15.95" customHeight="1" x14ac:dyDescent="0.35">
      <c r="A185" s="282" t="s">
        <v>262</v>
      </c>
      <c r="B185" s="283">
        <v>626</v>
      </c>
      <c r="C185" s="287">
        <v>383</v>
      </c>
      <c r="D185" s="284">
        <f>SUM(C185+B185)</f>
        <v>1009</v>
      </c>
      <c r="E185" s="285">
        <v>26982</v>
      </c>
      <c r="F185" s="286">
        <f t="shared" si="5"/>
        <v>37.395300570750869</v>
      </c>
      <c r="G185" s="107"/>
      <c r="H185" s="112"/>
      <c r="I185" s="113"/>
    </row>
    <row r="186" spans="1:11" s="109" customFormat="1" ht="15.95" customHeight="1" x14ac:dyDescent="0.35">
      <c r="A186" s="282" t="s">
        <v>263</v>
      </c>
      <c r="B186" s="283">
        <v>8</v>
      </c>
      <c r="C186" s="287">
        <v>2</v>
      </c>
      <c r="D186" s="284">
        <f t="shared" si="4"/>
        <v>10</v>
      </c>
      <c r="E186" s="285">
        <v>277</v>
      </c>
      <c r="F186" s="286">
        <f t="shared" si="5"/>
        <v>36.101083032490976</v>
      </c>
      <c r="G186" s="107"/>
      <c r="H186" s="112"/>
      <c r="I186" s="113"/>
    </row>
    <row r="187" spans="1:11" ht="15.95" customHeight="1" x14ac:dyDescent="0.35">
      <c r="A187" s="282" t="s">
        <v>264</v>
      </c>
      <c r="B187" s="287">
        <v>55</v>
      </c>
      <c r="C187" s="287">
        <v>18</v>
      </c>
      <c r="D187" s="284">
        <f t="shared" si="4"/>
        <v>73</v>
      </c>
      <c r="E187" s="285">
        <v>1553</v>
      </c>
      <c r="F187" s="286">
        <f t="shared" si="5"/>
        <v>47.005795235028977</v>
      </c>
      <c r="G187" s="107"/>
      <c r="H187" s="112"/>
      <c r="I187" s="113"/>
    </row>
    <row r="188" spans="1:11" ht="15.95" customHeight="1" thickBot="1" x14ac:dyDescent="0.4">
      <c r="A188" s="295" t="s">
        <v>17</v>
      </c>
      <c r="B188" s="296">
        <f>SUM(B9:B187)</f>
        <v>188382</v>
      </c>
      <c r="C188" s="297">
        <f>SUM(C9:C187)</f>
        <v>117793</v>
      </c>
      <c r="D188" s="296">
        <f>SUM(D9:D187)</f>
        <v>306175</v>
      </c>
      <c r="E188" s="296">
        <f>SUM(E9:E187)</f>
        <v>6495551</v>
      </c>
      <c r="F188" s="298">
        <f t="shared" si="5"/>
        <v>47.136109007534543</v>
      </c>
      <c r="G188" s="107"/>
      <c r="H188" s="112"/>
      <c r="I188" s="113"/>
    </row>
    <row r="189" spans="1:11" s="103" customFormat="1" ht="15.95" customHeight="1" thickTop="1" x14ac:dyDescent="0.3">
      <c r="A189" s="116"/>
      <c r="B189" s="178"/>
      <c r="C189" s="101"/>
      <c r="D189" s="101"/>
      <c r="E189" s="117"/>
      <c r="F189" s="117"/>
      <c r="G189" s="79"/>
      <c r="H189" s="107"/>
      <c r="I189" s="112"/>
      <c r="J189" s="113"/>
    </row>
    <row r="190" spans="1:11" s="23" customFormat="1" ht="25.5" customHeight="1" x14ac:dyDescent="0.2">
      <c r="A190" s="399" t="s">
        <v>300</v>
      </c>
      <c r="B190" s="399"/>
      <c r="C190" s="399"/>
      <c r="D190" s="399"/>
      <c r="E190" s="399"/>
      <c r="F190" s="399"/>
      <c r="G190" s="207"/>
      <c r="H190" s="207"/>
      <c r="I190" s="207"/>
      <c r="J190" s="207"/>
      <c r="K190" s="207"/>
    </row>
    <row r="191" spans="1:11" s="23" customFormat="1" x14ac:dyDescent="0.3">
      <c r="A191" s="358" t="s">
        <v>275</v>
      </c>
      <c r="B191" s="358"/>
      <c r="C191" s="358"/>
      <c r="D191" s="358"/>
      <c r="E191" s="358"/>
      <c r="F191" s="358"/>
      <c r="G191" s="358"/>
      <c r="H191" s="1"/>
      <c r="I191" s="1"/>
      <c r="J191" s="1"/>
    </row>
    <row r="192" spans="1:11" s="103" customFormat="1" ht="15.95" customHeight="1" x14ac:dyDescent="0.3">
      <c r="A192" s="115"/>
      <c r="B192" s="116"/>
      <c r="C192" s="116"/>
      <c r="D192" s="116"/>
      <c r="E192" s="117"/>
      <c r="F192" s="117"/>
      <c r="G192" s="79"/>
      <c r="H192" s="107"/>
      <c r="I192" s="112"/>
      <c r="J192" s="113"/>
      <c r="K192" s="101"/>
    </row>
    <row r="193" spans="1:11" s="103" customFormat="1" ht="15.95" customHeight="1" x14ac:dyDescent="0.3">
      <c r="A193" s="116"/>
      <c r="B193" s="178"/>
      <c r="C193" s="101"/>
      <c r="D193" s="101"/>
      <c r="E193" s="117"/>
      <c r="F193" s="117"/>
      <c r="G193" s="79"/>
      <c r="H193" s="107"/>
      <c r="I193" s="112"/>
      <c r="J193" s="113"/>
    </row>
    <row r="194" spans="1:11" ht="15.95" customHeight="1" x14ac:dyDescent="0.3">
      <c r="B194" s="178"/>
      <c r="G194" s="79"/>
      <c r="H194" s="107"/>
      <c r="I194" s="112"/>
      <c r="J194" s="113"/>
      <c r="K194" s="103"/>
    </row>
    <row r="195" spans="1:11" ht="15.95" customHeight="1" x14ac:dyDescent="0.3">
      <c r="C195" s="102"/>
      <c r="D195" s="102"/>
      <c r="E195" s="102"/>
      <c r="G195" s="79"/>
      <c r="H195" s="107"/>
      <c r="I195" s="112"/>
      <c r="J195" s="113"/>
    </row>
    <row r="196" spans="1:11" ht="15.95" customHeight="1" x14ac:dyDescent="0.3">
      <c r="C196" s="102"/>
      <c r="D196" s="102"/>
      <c r="E196" s="102"/>
      <c r="G196" s="79"/>
      <c r="H196" s="107"/>
      <c r="I196" s="112"/>
      <c r="J196" s="113"/>
    </row>
    <row r="197" spans="1:11" ht="15.95" customHeight="1" x14ac:dyDescent="0.3">
      <c r="G197" s="79"/>
      <c r="H197" s="107"/>
      <c r="I197" s="112"/>
      <c r="J197" s="113"/>
    </row>
    <row r="198" spans="1:11" ht="15.95" customHeight="1" x14ac:dyDescent="0.3">
      <c r="G198" s="79"/>
      <c r="H198" s="107"/>
      <c r="I198" s="112"/>
      <c r="J198" s="113"/>
    </row>
    <row r="199" spans="1:11" ht="15.95" customHeight="1" x14ac:dyDescent="0.3">
      <c r="G199" s="79"/>
      <c r="H199" s="107"/>
      <c r="I199" s="112"/>
      <c r="J199" s="113"/>
    </row>
    <row r="200" spans="1:11" ht="15.95" customHeight="1" x14ac:dyDescent="0.3">
      <c r="G200" s="79"/>
      <c r="H200" s="107"/>
      <c r="I200" s="112"/>
      <c r="J200" s="113"/>
    </row>
    <row r="201" spans="1:11" ht="15.95" customHeight="1" x14ac:dyDescent="0.3">
      <c r="G201" s="79"/>
      <c r="H201" s="107"/>
      <c r="I201" s="112"/>
      <c r="J201" s="113"/>
    </row>
    <row r="202" spans="1:11" ht="15.95" customHeight="1" x14ac:dyDescent="0.3">
      <c r="G202" s="79"/>
      <c r="H202" s="107"/>
      <c r="I202" s="112"/>
      <c r="J202" s="113"/>
    </row>
    <row r="203" spans="1:11" ht="15.95" customHeight="1" x14ac:dyDescent="0.3">
      <c r="G203" s="79"/>
      <c r="H203" s="107"/>
      <c r="I203" s="112"/>
      <c r="J203" s="113"/>
    </row>
    <row r="204" spans="1:11" ht="15.95" customHeight="1" x14ac:dyDescent="0.3">
      <c r="G204" s="79"/>
      <c r="H204" s="107"/>
      <c r="I204" s="112"/>
      <c r="J204" s="113"/>
    </row>
    <row r="205" spans="1:11" ht="15.95" customHeight="1" x14ac:dyDescent="0.3">
      <c r="G205" s="79"/>
      <c r="H205" s="107"/>
      <c r="I205" s="112"/>
      <c r="J205" s="113"/>
    </row>
    <row r="206" spans="1:11" ht="15.95" customHeight="1" x14ac:dyDescent="0.3">
      <c r="G206" s="79"/>
      <c r="H206" s="107"/>
      <c r="I206" s="112"/>
      <c r="J206" s="113"/>
    </row>
    <row r="207" spans="1:11" ht="15.95" customHeight="1" x14ac:dyDescent="0.3">
      <c r="G207" s="102"/>
      <c r="H207" s="107"/>
      <c r="I207" s="112"/>
      <c r="J207" s="113"/>
    </row>
    <row r="208" spans="1:11" ht="15.95" customHeight="1" x14ac:dyDescent="0.3">
      <c r="G208" s="102"/>
      <c r="H208" s="107"/>
      <c r="I208" s="112"/>
      <c r="J208" s="113"/>
    </row>
    <row r="209" spans="7:10" ht="15.95" customHeight="1" x14ac:dyDescent="0.3">
      <c r="G209" s="102"/>
      <c r="H209" s="107"/>
      <c r="I209" s="112"/>
      <c r="J209" s="113"/>
    </row>
    <row r="210" spans="7:10" ht="15.95" customHeight="1" x14ac:dyDescent="0.3">
      <c r="H210" s="118"/>
      <c r="I210" s="119"/>
      <c r="J210" s="113"/>
    </row>
    <row r="211" spans="7:10" ht="15.95" customHeight="1" x14ac:dyDescent="0.3">
      <c r="H211" s="119"/>
      <c r="I211" s="119"/>
      <c r="J211" s="113"/>
    </row>
    <row r="212" spans="7:10" ht="15.95" customHeight="1" x14ac:dyDescent="0.3">
      <c r="H212" s="119"/>
      <c r="I212" s="119"/>
      <c r="J212" s="113"/>
    </row>
    <row r="213" spans="7:10" ht="15.95" customHeight="1" x14ac:dyDescent="0.3">
      <c r="H213" s="119"/>
      <c r="I213" s="119"/>
      <c r="J213" s="113"/>
    </row>
    <row r="214" spans="7:10" ht="15.95" customHeight="1" x14ac:dyDescent="0.3">
      <c r="H214" s="119"/>
      <c r="I214" s="119"/>
      <c r="J214" s="113"/>
    </row>
    <row r="215" spans="7:10" ht="15.95" customHeight="1" x14ac:dyDescent="0.3">
      <c r="H215" s="119"/>
      <c r="I215" s="119"/>
      <c r="J215" s="113"/>
    </row>
    <row r="216" spans="7:10" ht="15.95" customHeight="1" x14ac:dyDescent="0.3">
      <c r="H216" s="119"/>
      <c r="I216" s="119"/>
      <c r="J216" s="113"/>
    </row>
    <row r="217" spans="7:10" ht="15.95" customHeight="1" x14ac:dyDescent="0.3">
      <c r="H217" s="119"/>
      <c r="I217" s="119"/>
      <c r="J217" s="113"/>
    </row>
    <row r="218" spans="7:10" ht="15.95" customHeight="1" x14ac:dyDescent="0.3">
      <c r="H218" s="119"/>
      <c r="I218" s="119"/>
      <c r="J218" s="113"/>
    </row>
    <row r="219" spans="7:10" ht="15.95" customHeight="1" x14ac:dyDescent="0.3">
      <c r="H219" s="119"/>
      <c r="I219" s="119"/>
      <c r="J219" s="113"/>
    </row>
    <row r="220" spans="7:10" ht="15.95" customHeight="1" x14ac:dyDescent="0.3">
      <c r="H220" s="119"/>
      <c r="I220" s="119"/>
      <c r="J220" s="113"/>
    </row>
    <row r="221" spans="7:10" ht="15.95" customHeight="1" x14ac:dyDescent="0.3">
      <c r="H221" s="119"/>
      <c r="I221" s="119"/>
      <c r="J221" s="113"/>
    </row>
    <row r="222" spans="7:10" ht="15.95" customHeight="1" x14ac:dyDescent="0.3">
      <c r="H222" s="119"/>
      <c r="I222" s="119"/>
      <c r="J222" s="113"/>
    </row>
    <row r="223" spans="7:10" ht="15.95" customHeight="1" x14ac:dyDescent="0.3">
      <c r="H223" s="119"/>
      <c r="I223" s="119"/>
      <c r="J223" s="113"/>
    </row>
    <row r="224" spans="7:10" ht="15.95" customHeight="1" x14ac:dyDescent="0.3">
      <c r="H224" s="119"/>
      <c r="I224" s="119"/>
      <c r="J224" s="113"/>
    </row>
    <row r="225" spans="8:10" ht="15.95" customHeight="1" x14ac:dyDescent="0.3">
      <c r="H225" s="119"/>
      <c r="I225" s="119"/>
      <c r="J225" s="113"/>
    </row>
    <row r="226" spans="8:10" ht="15.95" customHeight="1" x14ac:dyDescent="0.3">
      <c r="H226" s="119"/>
      <c r="I226" s="119"/>
      <c r="J226" s="113"/>
    </row>
    <row r="227" spans="8:10" ht="15.95" customHeight="1" x14ac:dyDescent="0.3">
      <c r="H227" s="119"/>
      <c r="I227" s="119"/>
      <c r="J227" s="113"/>
    </row>
    <row r="228" spans="8:10" ht="15.95" customHeight="1" x14ac:dyDescent="0.3">
      <c r="H228" s="119"/>
      <c r="I228" s="119"/>
      <c r="J228" s="113"/>
    </row>
    <row r="229" spans="8:10" ht="15.95" customHeight="1" x14ac:dyDescent="0.3">
      <c r="H229" s="119"/>
      <c r="I229" s="119"/>
      <c r="J229" s="113"/>
    </row>
    <row r="230" spans="8:10" ht="15.95" customHeight="1" x14ac:dyDescent="0.3">
      <c r="H230" s="119"/>
      <c r="I230" s="119"/>
      <c r="J230" s="113"/>
    </row>
    <row r="231" spans="8:10" ht="15.95" customHeight="1" x14ac:dyDescent="0.3">
      <c r="H231" s="119"/>
      <c r="I231" s="119"/>
      <c r="J231" s="113"/>
    </row>
    <row r="232" spans="8:10" ht="15.95" customHeight="1" x14ac:dyDescent="0.3">
      <c r="H232" s="119"/>
      <c r="I232" s="119"/>
      <c r="J232" s="113"/>
    </row>
    <row r="233" spans="8:10" ht="15.95" customHeight="1" x14ac:dyDescent="0.3">
      <c r="H233" s="119"/>
      <c r="I233" s="119"/>
      <c r="J233" s="113"/>
    </row>
    <row r="234" spans="8:10" ht="15.95" customHeight="1" x14ac:dyDescent="0.3">
      <c r="H234" s="119"/>
      <c r="I234" s="119"/>
      <c r="J234" s="113"/>
    </row>
    <row r="235" spans="8:10" ht="15.95" customHeight="1" x14ac:dyDescent="0.3">
      <c r="H235" s="119"/>
      <c r="I235" s="119"/>
      <c r="J235" s="113"/>
    </row>
    <row r="236" spans="8:10" ht="15.95" customHeight="1" x14ac:dyDescent="0.3">
      <c r="H236" s="119"/>
      <c r="I236" s="119"/>
      <c r="J236" s="113"/>
    </row>
    <row r="237" spans="8:10" ht="15.95" customHeight="1" x14ac:dyDescent="0.3">
      <c r="H237" s="119"/>
      <c r="I237" s="119"/>
      <c r="J237" s="113"/>
    </row>
    <row r="238" spans="8:10" ht="15.95" customHeight="1" x14ac:dyDescent="0.3">
      <c r="H238" s="119"/>
      <c r="I238" s="119"/>
      <c r="J238" s="113"/>
    </row>
    <row r="239" spans="8:10" ht="15.95" customHeight="1" x14ac:dyDescent="0.3">
      <c r="H239" s="119"/>
      <c r="I239" s="119"/>
      <c r="J239" s="113"/>
    </row>
    <row r="240" spans="8:10" ht="15.95" customHeight="1" x14ac:dyDescent="0.3">
      <c r="H240" s="119"/>
      <c r="I240" s="119"/>
      <c r="J240" s="113"/>
    </row>
    <row r="241" spans="8:10" ht="15.95" customHeight="1" x14ac:dyDescent="0.3">
      <c r="H241" s="119"/>
      <c r="I241" s="119"/>
      <c r="J241" s="113"/>
    </row>
    <row r="242" spans="8:10" ht="15.95" customHeight="1" x14ac:dyDescent="0.3">
      <c r="H242" s="119"/>
      <c r="I242" s="119"/>
      <c r="J242" s="113"/>
    </row>
    <row r="243" spans="8:10" ht="15.95" customHeight="1" x14ac:dyDescent="0.3">
      <c r="H243" s="119"/>
      <c r="I243" s="119"/>
      <c r="J243" s="113"/>
    </row>
    <row r="244" spans="8:10" ht="15.95" customHeight="1" x14ac:dyDescent="0.3">
      <c r="H244" s="119"/>
      <c r="I244" s="119"/>
      <c r="J244" s="113"/>
    </row>
    <row r="245" spans="8:10" ht="15.95" customHeight="1" x14ac:dyDescent="0.3">
      <c r="H245" s="119"/>
      <c r="I245" s="119"/>
      <c r="J245" s="113"/>
    </row>
    <row r="246" spans="8:10" ht="15.95" customHeight="1" x14ac:dyDescent="0.3">
      <c r="H246" s="119"/>
      <c r="I246" s="119"/>
      <c r="J246" s="113"/>
    </row>
    <row r="247" spans="8:10" ht="15.95" customHeight="1" x14ac:dyDescent="0.3">
      <c r="H247" s="119"/>
      <c r="I247" s="119"/>
      <c r="J247" s="113"/>
    </row>
    <row r="248" spans="8:10" ht="15.95" customHeight="1" x14ac:dyDescent="0.3">
      <c r="H248" s="119"/>
      <c r="I248" s="119"/>
      <c r="J248" s="113"/>
    </row>
    <row r="249" spans="8:10" ht="15.95" customHeight="1" x14ac:dyDescent="0.3">
      <c r="H249" s="119"/>
      <c r="I249" s="119"/>
      <c r="J249" s="113"/>
    </row>
    <row r="250" spans="8:10" ht="15.95" customHeight="1" x14ac:dyDescent="0.3">
      <c r="H250" s="119"/>
      <c r="I250" s="119"/>
      <c r="J250" s="113"/>
    </row>
    <row r="251" spans="8:10" ht="15.95" customHeight="1" x14ac:dyDescent="0.3">
      <c r="H251" s="119"/>
      <c r="I251" s="119"/>
      <c r="J251" s="113"/>
    </row>
    <row r="252" spans="8:10" ht="15.95" customHeight="1" x14ac:dyDescent="0.3">
      <c r="H252" s="119"/>
      <c r="I252" s="119"/>
      <c r="J252" s="113"/>
    </row>
    <row r="253" spans="8:10" ht="15.95" customHeight="1" x14ac:dyDescent="0.3">
      <c r="H253" s="119"/>
      <c r="I253" s="119"/>
      <c r="J253" s="113"/>
    </row>
    <row r="254" spans="8:10" ht="15.95" customHeight="1" x14ac:dyDescent="0.3">
      <c r="H254" s="119"/>
      <c r="I254" s="119"/>
      <c r="J254" s="113"/>
    </row>
    <row r="255" spans="8:10" ht="15.95" customHeight="1" x14ac:dyDescent="0.3">
      <c r="H255" s="119"/>
      <c r="I255" s="119"/>
      <c r="J255" s="113"/>
    </row>
    <row r="256" spans="8:10" ht="15.95" customHeight="1" x14ac:dyDescent="0.3">
      <c r="H256" s="119"/>
      <c r="I256" s="119"/>
      <c r="J256" s="113"/>
    </row>
    <row r="257" spans="8:10" ht="15.95" customHeight="1" x14ac:dyDescent="0.3">
      <c r="H257" s="119"/>
      <c r="I257" s="119"/>
      <c r="J257" s="113"/>
    </row>
    <row r="258" spans="8:10" ht="15.95" customHeight="1" x14ac:dyDescent="0.3">
      <c r="H258" s="119"/>
      <c r="I258" s="119"/>
      <c r="J258" s="113"/>
    </row>
    <row r="259" spans="8:10" ht="15.95" customHeight="1" x14ac:dyDescent="0.3">
      <c r="H259" s="119"/>
      <c r="I259" s="119"/>
      <c r="J259" s="113"/>
    </row>
    <row r="260" spans="8:10" ht="15.95" customHeight="1" x14ac:dyDescent="0.3">
      <c r="H260" s="119"/>
      <c r="I260" s="119"/>
      <c r="J260" s="113"/>
    </row>
    <row r="261" spans="8:10" ht="15.95" customHeight="1" x14ac:dyDescent="0.3">
      <c r="H261" s="119"/>
      <c r="I261" s="119"/>
      <c r="J261" s="113"/>
    </row>
    <row r="262" spans="8:10" ht="15.95" customHeight="1" x14ac:dyDescent="0.3">
      <c r="H262" s="119"/>
      <c r="I262" s="119"/>
      <c r="J262" s="113"/>
    </row>
    <row r="263" spans="8:10" ht="15.95" customHeight="1" x14ac:dyDescent="0.3">
      <c r="H263" s="119"/>
      <c r="I263" s="119"/>
      <c r="J263" s="113"/>
    </row>
    <row r="264" spans="8:10" ht="15.95" customHeight="1" x14ac:dyDescent="0.3">
      <c r="H264" s="119"/>
      <c r="I264" s="119"/>
      <c r="J264" s="113"/>
    </row>
    <row r="265" spans="8:10" ht="15.95" customHeight="1" x14ac:dyDescent="0.3">
      <c r="H265" s="119"/>
      <c r="I265" s="119"/>
      <c r="J265" s="113"/>
    </row>
    <row r="266" spans="8:10" ht="15.95" customHeight="1" x14ac:dyDescent="0.3">
      <c r="H266" s="119"/>
      <c r="I266" s="119"/>
      <c r="J266" s="113"/>
    </row>
    <row r="267" spans="8:10" ht="15.95" customHeight="1" x14ac:dyDescent="0.3">
      <c r="H267" s="119"/>
      <c r="I267" s="119"/>
      <c r="J267" s="113"/>
    </row>
    <row r="268" spans="8:10" ht="15.95" customHeight="1" x14ac:dyDescent="0.3">
      <c r="H268" s="119"/>
      <c r="I268" s="119"/>
      <c r="J268" s="113"/>
    </row>
    <row r="269" spans="8:10" ht="15.95" customHeight="1" x14ac:dyDescent="0.3">
      <c r="H269" s="119"/>
      <c r="I269" s="119"/>
      <c r="J269" s="113"/>
    </row>
    <row r="270" spans="8:10" ht="15.95" customHeight="1" x14ac:dyDescent="0.3">
      <c r="H270" s="119"/>
      <c r="I270" s="119"/>
      <c r="J270" s="113"/>
    </row>
    <row r="271" spans="8:10" ht="15.95" customHeight="1" x14ac:dyDescent="0.3">
      <c r="H271" s="119"/>
      <c r="I271" s="119"/>
      <c r="J271" s="113"/>
    </row>
    <row r="272" spans="8:10" ht="15.95" customHeight="1" x14ac:dyDescent="0.3">
      <c r="H272" s="119"/>
      <c r="I272" s="119"/>
      <c r="J272" s="113"/>
    </row>
    <row r="273" spans="8:10" ht="15.95" customHeight="1" x14ac:dyDescent="0.3">
      <c r="H273" s="119"/>
      <c r="I273" s="119"/>
      <c r="J273" s="113"/>
    </row>
    <row r="274" spans="8:10" ht="15.95" customHeight="1" x14ac:dyDescent="0.3">
      <c r="H274" s="119"/>
      <c r="I274" s="119"/>
      <c r="J274" s="113"/>
    </row>
    <row r="275" spans="8:10" ht="15.95" customHeight="1" x14ac:dyDescent="0.3">
      <c r="H275" s="119"/>
      <c r="I275" s="119"/>
      <c r="J275" s="113"/>
    </row>
    <row r="276" spans="8:10" ht="15.95" customHeight="1" x14ac:dyDescent="0.3">
      <c r="H276" s="119"/>
      <c r="I276" s="119"/>
      <c r="J276" s="113"/>
    </row>
    <row r="277" spans="8:10" ht="15.95" customHeight="1" x14ac:dyDescent="0.3">
      <c r="H277" s="119"/>
      <c r="I277" s="119"/>
      <c r="J277" s="113"/>
    </row>
    <row r="278" spans="8:10" ht="15.95" customHeight="1" x14ac:dyDescent="0.3">
      <c r="H278" s="119"/>
      <c r="I278" s="119"/>
      <c r="J278" s="113"/>
    </row>
    <row r="279" spans="8:10" ht="15.95" customHeight="1" x14ac:dyDescent="0.3">
      <c r="H279" s="119"/>
      <c r="I279" s="119"/>
      <c r="J279" s="113"/>
    </row>
    <row r="280" spans="8:10" ht="15.95" customHeight="1" x14ac:dyDescent="0.3">
      <c r="H280" s="119"/>
      <c r="I280" s="119"/>
      <c r="J280" s="113"/>
    </row>
    <row r="281" spans="8:10" ht="15.95" customHeight="1" x14ac:dyDescent="0.3">
      <c r="H281" s="119"/>
      <c r="I281" s="119"/>
      <c r="J281" s="113"/>
    </row>
    <row r="282" spans="8:10" ht="15.95" customHeight="1" x14ac:dyDescent="0.3">
      <c r="H282" s="119"/>
      <c r="I282" s="119"/>
      <c r="J282" s="113"/>
    </row>
    <row r="283" spans="8:10" ht="15.95" customHeight="1" x14ac:dyDescent="0.3">
      <c r="H283" s="119"/>
      <c r="I283" s="119"/>
      <c r="J283" s="113"/>
    </row>
    <row r="284" spans="8:10" ht="15.95" customHeight="1" x14ac:dyDescent="0.3">
      <c r="H284" s="119"/>
      <c r="I284" s="119"/>
      <c r="J284" s="113"/>
    </row>
    <row r="285" spans="8:10" ht="15.95" customHeight="1" x14ac:dyDescent="0.3">
      <c r="H285" s="119"/>
      <c r="I285" s="119"/>
      <c r="J285" s="113"/>
    </row>
    <row r="286" spans="8:10" ht="15.95" customHeight="1" x14ac:dyDescent="0.3">
      <c r="H286" s="119"/>
      <c r="I286" s="119"/>
      <c r="J286" s="113"/>
    </row>
    <row r="287" spans="8:10" ht="15.95" customHeight="1" x14ac:dyDescent="0.3">
      <c r="H287" s="119"/>
      <c r="I287" s="119"/>
      <c r="J287" s="113"/>
    </row>
    <row r="288" spans="8:10" ht="15.95" customHeight="1" x14ac:dyDescent="0.3">
      <c r="H288" s="119"/>
      <c r="I288" s="119"/>
      <c r="J288" s="113"/>
    </row>
    <row r="289" spans="8:10" ht="15.95" customHeight="1" x14ac:dyDescent="0.3">
      <c r="H289" s="119"/>
      <c r="I289" s="119"/>
      <c r="J289" s="113"/>
    </row>
    <row r="290" spans="8:10" ht="15.95" customHeight="1" x14ac:dyDescent="0.3">
      <c r="H290" s="119"/>
      <c r="I290" s="119"/>
      <c r="J290" s="113"/>
    </row>
    <row r="291" spans="8:10" ht="15.95" customHeight="1" x14ac:dyDescent="0.3">
      <c r="H291" s="119"/>
      <c r="I291" s="119"/>
      <c r="J291" s="113"/>
    </row>
    <row r="292" spans="8:10" ht="15.95" customHeight="1" x14ac:dyDescent="0.3">
      <c r="H292" s="119"/>
      <c r="I292" s="119"/>
      <c r="J292" s="113"/>
    </row>
    <row r="293" spans="8:10" ht="15.95" customHeight="1" x14ac:dyDescent="0.3">
      <c r="H293" s="119"/>
      <c r="I293" s="119"/>
      <c r="J293" s="113"/>
    </row>
    <row r="294" spans="8:10" ht="15.95" customHeight="1" x14ac:dyDescent="0.3">
      <c r="H294" s="119"/>
      <c r="I294" s="119"/>
      <c r="J294" s="113"/>
    </row>
    <row r="295" spans="8:10" ht="15.95" customHeight="1" x14ac:dyDescent="0.3">
      <c r="H295" s="119"/>
      <c r="I295" s="119"/>
      <c r="J295" s="113"/>
    </row>
    <row r="296" spans="8:10" ht="15.95" customHeight="1" x14ac:dyDescent="0.3">
      <c r="H296" s="119"/>
      <c r="I296" s="119"/>
      <c r="J296" s="113"/>
    </row>
    <row r="297" spans="8:10" ht="15.95" customHeight="1" x14ac:dyDescent="0.3">
      <c r="H297" s="119"/>
      <c r="I297" s="119"/>
      <c r="J297" s="113"/>
    </row>
    <row r="298" spans="8:10" ht="15.95" customHeight="1" x14ac:dyDescent="0.3">
      <c r="H298" s="119"/>
      <c r="I298" s="119"/>
      <c r="J298" s="113"/>
    </row>
    <row r="299" spans="8:10" ht="15.95" customHeight="1" x14ac:dyDescent="0.3">
      <c r="H299" s="119"/>
      <c r="I299" s="119"/>
      <c r="J299" s="113"/>
    </row>
    <row r="300" spans="8:10" ht="15.95" customHeight="1" x14ac:dyDescent="0.3">
      <c r="H300" s="119"/>
      <c r="I300" s="119"/>
      <c r="J300" s="113"/>
    </row>
    <row r="301" spans="8:10" ht="15.95" customHeight="1" x14ac:dyDescent="0.3">
      <c r="H301" s="119"/>
      <c r="I301" s="119"/>
      <c r="J301" s="113"/>
    </row>
    <row r="302" spans="8:10" ht="15.95" customHeight="1" x14ac:dyDescent="0.3">
      <c r="H302" s="119"/>
      <c r="I302" s="119"/>
      <c r="J302" s="113"/>
    </row>
    <row r="303" spans="8:10" ht="15.95" customHeight="1" x14ac:dyDescent="0.3">
      <c r="H303" s="119"/>
      <c r="I303" s="119"/>
      <c r="J303" s="113"/>
    </row>
    <row r="304" spans="8:10" ht="15.95" customHeight="1" x14ac:dyDescent="0.3">
      <c r="H304" s="119"/>
      <c r="I304" s="119"/>
      <c r="J304" s="113"/>
    </row>
    <row r="305" spans="8:10" ht="15.95" customHeight="1" x14ac:dyDescent="0.3">
      <c r="H305" s="119"/>
      <c r="I305" s="119"/>
      <c r="J305" s="113"/>
    </row>
    <row r="306" spans="8:10" ht="15.95" customHeight="1" x14ac:dyDescent="0.3">
      <c r="H306" s="119"/>
      <c r="I306" s="119"/>
      <c r="J306" s="113"/>
    </row>
    <row r="307" spans="8:10" ht="15.95" customHeight="1" x14ac:dyDescent="0.3">
      <c r="H307" s="119"/>
      <c r="I307" s="119"/>
      <c r="J307" s="113"/>
    </row>
    <row r="308" spans="8:10" ht="15.95" customHeight="1" x14ac:dyDescent="0.3">
      <c r="H308" s="119"/>
      <c r="I308" s="119"/>
      <c r="J308" s="113"/>
    </row>
    <row r="309" spans="8:10" ht="15.95" customHeight="1" x14ac:dyDescent="0.3">
      <c r="H309" s="119"/>
      <c r="I309" s="119"/>
      <c r="J309" s="113"/>
    </row>
    <row r="310" spans="8:10" ht="15.95" customHeight="1" x14ac:dyDescent="0.3">
      <c r="H310" s="119"/>
      <c r="I310" s="119"/>
      <c r="J310" s="113"/>
    </row>
    <row r="311" spans="8:10" ht="15.95" customHeight="1" x14ac:dyDescent="0.3">
      <c r="H311" s="119"/>
      <c r="I311" s="119"/>
      <c r="J311" s="113"/>
    </row>
    <row r="312" spans="8:10" ht="15.95" customHeight="1" x14ac:dyDescent="0.3">
      <c r="H312" s="119"/>
      <c r="I312" s="119"/>
      <c r="J312" s="113"/>
    </row>
    <row r="313" spans="8:10" ht="15.95" customHeight="1" x14ac:dyDescent="0.3">
      <c r="H313" s="119"/>
      <c r="I313" s="119"/>
      <c r="J313" s="113"/>
    </row>
    <row r="314" spans="8:10" ht="15.95" customHeight="1" x14ac:dyDescent="0.3">
      <c r="H314" s="119"/>
      <c r="I314" s="119"/>
      <c r="J314" s="113"/>
    </row>
    <row r="315" spans="8:10" ht="15.95" customHeight="1" x14ac:dyDescent="0.3">
      <c r="H315" s="119"/>
      <c r="I315" s="119"/>
      <c r="J315" s="113"/>
    </row>
    <row r="316" spans="8:10" ht="15.95" customHeight="1" x14ac:dyDescent="0.3">
      <c r="H316" s="119"/>
      <c r="I316" s="119"/>
      <c r="J316" s="113"/>
    </row>
    <row r="317" spans="8:10" ht="15.95" customHeight="1" x14ac:dyDescent="0.3">
      <c r="H317" s="119"/>
      <c r="I317" s="119"/>
      <c r="J317" s="113"/>
    </row>
    <row r="318" spans="8:10" ht="15.95" customHeight="1" x14ac:dyDescent="0.3">
      <c r="H318" s="119"/>
      <c r="I318" s="119"/>
      <c r="J318" s="113"/>
    </row>
    <row r="319" spans="8:10" ht="15.95" customHeight="1" x14ac:dyDescent="0.3">
      <c r="H319" s="119"/>
      <c r="I319" s="119"/>
      <c r="J319" s="113"/>
    </row>
    <row r="320" spans="8:10" ht="15.95" customHeight="1" x14ac:dyDescent="0.3">
      <c r="H320" s="119"/>
      <c r="I320" s="119"/>
      <c r="J320" s="113"/>
    </row>
    <row r="321" spans="8:10" ht="15.95" customHeight="1" x14ac:dyDescent="0.3">
      <c r="H321" s="119"/>
      <c r="I321" s="119"/>
      <c r="J321" s="113"/>
    </row>
    <row r="322" spans="8:10" ht="15.95" customHeight="1" x14ac:dyDescent="0.3">
      <c r="H322" s="119"/>
      <c r="I322" s="119"/>
      <c r="J322" s="113"/>
    </row>
    <row r="323" spans="8:10" ht="15.95" customHeight="1" x14ac:dyDescent="0.3">
      <c r="H323" s="119"/>
      <c r="I323" s="119"/>
      <c r="J323" s="113"/>
    </row>
    <row r="324" spans="8:10" ht="15.95" customHeight="1" x14ac:dyDescent="0.3">
      <c r="H324" s="119"/>
      <c r="I324" s="119"/>
      <c r="J324" s="113"/>
    </row>
    <row r="325" spans="8:10" ht="15.95" customHeight="1" x14ac:dyDescent="0.3">
      <c r="H325" s="119"/>
      <c r="I325" s="119"/>
      <c r="J325" s="113"/>
    </row>
    <row r="326" spans="8:10" ht="15.95" customHeight="1" x14ac:dyDescent="0.3">
      <c r="H326" s="119"/>
      <c r="I326" s="119"/>
      <c r="J326" s="113"/>
    </row>
    <row r="327" spans="8:10" ht="15.95" customHeight="1" x14ac:dyDescent="0.3">
      <c r="H327" s="119"/>
      <c r="I327" s="119"/>
      <c r="J327" s="113"/>
    </row>
    <row r="328" spans="8:10" ht="15.95" customHeight="1" x14ac:dyDescent="0.3">
      <c r="H328" s="119"/>
      <c r="I328" s="119"/>
      <c r="J328" s="113"/>
    </row>
    <row r="329" spans="8:10" ht="15.95" customHeight="1" x14ac:dyDescent="0.3">
      <c r="H329" s="119"/>
      <c r="I329" s="119"/>
      <c r="J329" s="113"/>
    </row>
    <row r="330" spans="8:10" ht="15.95" customHeight="1" x14ac:dyDescent="0.3">
      <c r="H330" s="119"/>
      <c r="I330" s="119"/>
      <c r="J330" s="113"/>
    </row>
    <row r="331" spans="8:10" ht="15.95" customHeight="1" x14ac:dyDescent="0.3">
      <c r="H331" s="119"/>
      <c r="I331" s="119"/>
      <c r="J331" s="113"/>
    </row>
    <row r="332" spans="8:10" ht="15.95" customHeight="1" x14ac:dyDescent="0.3">
      <c r="H332" s="119"/>
      <c r="I332" s="119"/>
      <c r="J332" s="113"/>
    </row>
    <row r="333" spans="8:10" ht="15.95" customHeight="1" x14ac:dyDescent="0.3">
      <c r="H333" s="119"/>
      <c r="I333" s="119"/>
      <c r="J333" s="113"/>
    </row>
    <row r="334" spans="8:10" ht="15.95" customHeight="1" x14ac:dyDescent="0.3">
      <c r="H334" s="119"/>
      <c r="I334" s="119"/>
      <c r="J334" s="113"/>
    </row>
    <row r="335" spans="8:10" ht="15.95" customHeight="1" x14ac:dyDescent="0.3">
      <c r="H335" s="119"/>
      <c r="I335" s="119"/>
      <c r="J335" s="113"/>
    </row>
    <row r="336" spans="8:10" ht="15.95" customHeight="1" x14ac:dyDescent="0.3">
      <c r="H336" s="119"/>
      <c r="I336" s="119"/>
      <c r="J336" s="113"/>
    </row>
    <row r="337" spans="8:10" ht="15.95" customHeight="1" x14ac:dyDescent="0.3">
      <c r="H337" s="119"/>
      <c r="I337" s="119"/>
      <c r="J337" s="113"/>
    </row>
    <row r="338" spans="8:10" ht="15.95" customHeight="1" x14ac:dyDescent="0.3">
      <c r="H338" s="119"/>
      <c r="I338" s="119"/>
      <c r="J338" s="113"/>
    </row>
    <row r="339" spans="8:10" ht="15.95" customHeight="1" x14ac:dyDescent="0.3">
      <c r="H339" s="119"/>
      <c r="I339" s="119"/>
      <c r="J339" s="113"/>
    </row>
    <row r="340" spans="8:10" ht="15.95" customHeight="1" x14ac:dyDescent="0.3">
      <c r="H340" s="119"/>
      <c r="I340" s="119"/>
      <c r="J340" s="113"/>
    </row>
    <row r="341" spans="8:10" ht="15.95" customHeight="1" x14ac:dyDescent="0.3">
      <c r="H341" s="119"/>
      <c r="I341" s="119"/>
      <c r="J341" s="113"/>
    </row>
    <row r="342" spans="8:10" ht="15.95" customHeight="1" x14ac:dyDescent="0.3">
      <c r="H342" s="119"/>
      <c r="I342" s="119"/>
      <c r="J342" s="113"/>
    </row>
    <row r="343" spans="8:10" ht="15.95" customHeight="1" x14ac:dyDescent="0.3">
      <c r="H343" s="119"/>
      <c r="I343" s="119"/>
      <c r="J343" s="113"/>
    </row>
    <row r="344" spans="8:10" ht="15.95" customHeight="1" x14ac:dyDescent="0.3">
      <c r="H344" s="119"/>
      <c r="I344" s="119"/>
      <c r="J344" s="113"/>
    </row>
    <row r="345" spans="8:10" ht="15.95" customHeight="1" x14ac:dyDescent="0.3">
      <c r="H345" s="119"/>
      <c r="I345" s="119"/>
      <c r="J345" s="113"/>
    </row>
    <row r="346" spans="8:10" ht="15.95" customHeight="1" x14ac:dyDescent="0.3">
      <c r="H346" s="119"/>
      <c r="I346" s="119"/>
      <c r="J346" s="113"/>
    </row>
    <row r="347" spans="8:10" ht="15.95" customHeight="1" x14ac:dyDescent="0.3">
      <c r="H347" s="119"/>
      <c r="I347" s="119"/>
      <c r="J347" s="113"/>
    </row>
    <row r="348" spans="8:10" ht="15.95" customHeight="1" x14ac:dyDescent="0.3">
      <c r="H348" s="119"/>
      <c r="I348" s="119"/>
      <c r="J348" s="113"/>
    </row>
    <row r="349" spans="8:10" ht="15.95" customHeight="1" x14ac:dyDescent="0.3">
      <c r="H349" s="119"/>
      <c r="I349" s="119"/>
      <c r="J349" s="113"/>
    </row>
    <row r="350" spans="8:10" ht="15.95" customHeight="1" x14ac:dyDescent="0.3">
      <c r="H350" s="119"/>
      <c r="I350" s="119"/>
      <c r="J350" s="113"/>
    </row>
    <row r="351" spans="8:10" ht="15.95" customHeight="1" x14ac:dyDescent="0.3">
      <c r="H351" s="119"/>
      <c r="I351" s="119"/>
      <c r="J351" s="113"/>
    </row>
    <row r="352" spans="8:10" ht="15.95" customHeight="1" x14ac:dyDescent="0.3">
      <c r="H352" s="119"/>
      <c r="I352" s="119"/>
      <c r="J352" s="113"/>
    </row>
    <row r="353" spans="8:10" ht="15.95" customHeight="1" x14ac:dyDescent="0.3">
      <c r="H353" s="119"/>
      <c r="I353" s="119"/>
      <c r="J353" s="113"/>
    </row>
    <row r="354" spans="8:10" ht="15.95" customHeight="1" x14ac:dyDescent="0.3">
      <c r="H354" s="119"/>
      <c r="I354" s="119"/>
      <c r="J354" s="113"/>
    </row>
    <row r="355" spans="8:10" x14ac:dyDescent="0.3">
      <c r="H355" s="119"/>
      <c r="I355" s="119"/>
      <c r="J355" s="113"/>
    </row>
    <row r="356" spans="8:10" x14ac:dyDescent="0.3">
      <c r="H356" s="119"/>
      <c r="I356" s="119"/>
      <c r="J356" s="113"/>
    </row>
  </sheetData>
  <mergeCells count="11">
    <mergeCell ref="A191:G191"/>
    <mergeCell ref="B2:E2"/>
    <mergeCell ref="A4:F4"/>
    <mergeCell ref="A5:F5"/>
    <mergeCell ref="B7:B8"/>
    <mergeCell ref="C7:C8"/>
    <mergeCell ref="D7:D8"/>
    <mergeCell ref="A190:F190"/>
    <mergeCell ref="A7:A8"/>
    <mergeCell ref="F7:F8"/>
    <mergeCell ref="E7:E8"/>
  </mergeCells>
  <phoneticPr fontId="11" type="noConversion"/>
  <conditionalFormatting sqref="E182 E95 E29">
    <cfRule type="cellIs" dxfId="0" priority="1" stopIfTrue="1" operator="notEqual">
      <formula>XEX29</formula>
    </cfRule>
  </conditionalFormatting>
  <hyperlinks>
    <hyperlink ref="A1" location="íNDICE!A1" display="Volver al índice"/>
  </hyperlinks>
  <printOptions horizontalCentered="1"/>
  <pageMargins left="0.74803149606299213" right="0.74803149606299213" top="0.98425196850393704" bottom="0.98425196850393704" header="0" footer="0"/>
  <pageSetup paperSize="9" scale="45" orientation="portrait" r:id="rId1"/>
  <headerFooter alignWithMargins="0"/>
  <rowBreaks count="3" manualBreakCount="3">
    <brk id="76" max="5" man="1"/>
    <brk id="159" max="5" man="1"/>
    <brk id="240" max="5" man="1"/>
  </rowBreaks>
  <colBreaks count="1" manualBreakCount="1">
    <brk id="6" max="35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7" tint="0.59999389629810485"/>
  </sheetPr>
  <dimension ref="A1:K635"/>
  <sheetViews>
    <sheetView zoomScaleNormal="100" zoomScaleSheetLayoutView="100" workbookViewId="0">
      <selection activeCell="B1" sqref="B1:D1"/>
    </sheetView>
  </sheetViews>
  <sheetFormatPr baseColWidth="10" defaultRowHeight="16.5" x14ac:dyDescent="0.35"/>
  <cols>
    <col min="1" max="1" width="31" style="120" customWidth="1"/>
    <col min="2" max="2" width="15.28515625" style="65" bestFit="1" customWidth="1"/>
    <col min="3" max="3" width="10.5703125" style="121" customWidth="1"/>
    <col min="4" max="4" width="10.7109375" style="19" bestFit="1" customWidth="1"/>
    <col min="5" max="5" width="11.140625" style="19" bestFit="1" customWidth="1"/>
    <col min="6" max="6" width="15.28515625" style="65" bestFit="1" customWidth="1"/>
    <col min="7" max="7" width="11.28515625" style="122" bestFit="1" customWidth="1"/>
    <col min="8" max="8" width="8.5703125" style="122" bestFit="1" customWidth="1"/>
    <col min="9" max="9" width="10" style="65" customWidth="1"/>
    <col min="10" max="10" width="26" style="3" customWidth="1"/>
    <col min="11" max="11" width="9.140625" style="3" customWidth="1"/>
    <col min="12" max="16384" width="11.42578125" style="3"/>
  </cols>
  <sheetData>
    <row r="1" spans="1:9" ht="79.5" customHeight="1" x14ac:dyDescent="0.35">
      <c r="B1" s="351" t="s">
        <v>0</v>
      </c>
      <c r="C1" s="351"/>
      <c r="D1" s="351"/>
    </row>
    <row r="2" spans="1:9" ht="18" x14ac:dyDescent="0.35">
      <c r="A2" s="349" t="s">
        <v>42</v>
      </c>
      <c r="B2" s="350"/>
      <c r="C2" s="350"/>
      <c r="D2" s="350"/>
      <c r="E2" s="350"/>
      <c r="F2" s="350"/>
      <c r="G2" s="350"/>
      <c r="H2" s="350"/>
      <c r="I2" s="350"/>
    </row>
    <row r="3" spans="1:9" ht="18" x14ac:dyDescent="0.35">
      <c r="A3" s="53"/>
      <c r="B3" s="4"/>
      <c r="C3" s="4"/>
      <c r="D3" s="4"/>
      <c r="E3" s="4"/>
      <c r="F3" s="4"/>
      <c r="G3" s="4"/>
      <c r="H3" s="4"/>
      <c r="I3" s="4"/>
    </row>
    <row r="4" spans="1:9" s="141" customFormat="1" x14ac:dyDescent="0.2">
      <c r="A4" s="180"/>
      <c r="B4" s="179"/>
      <c r="C4" s="181"/>
      <c r="E4" s="182"/>
      <c r="F4" s="179"/>
      <c r="G4" s="182"/>
      <c r="I4" s="179"/>
    </row>
    <row r="5" spans="1:9" s="141" customFormat="1" ht="12.75" customHeight="1" x14ac:dyDescent="0.2">
      <c r="A5" s="402" t="s">
        <v>303</v>
      </c>
      <c r="B5" s="402"/>
      <c r="C5" s="402"/>
      <c r="D5" s="402"/>
      <c r="E5" s="402"/>
      <c r="F5" s="402"/>
      <c r="G5" s="402"/>
      <c r="H5" s="402"/>
      <c r="I5" s="402"/>
    </row>
    <row r="6" spans="1:9" s="141" customFormat="1" ht="10.5" customHeight="1" thickBot="1" x14ac:dyDescent="0.25">
      <c r="A6" s="180"/>
      <c r="B6" s="179"/>
      <c r="C6" s="179"/>
      <c r="E6" s="182"/>
      <c r="F6" s="179"/>
      <c r="G6" s="182"/>
      <c r="I6" s="179"/>
    </row>
    <row r="7" spans="1:9" s="141" customFormat="1" ht="15.75" thickBot="1" x14ac:dyDescent="0.25">
      <c r="A7" s="180"/>
      <c r="B7" s="243" t="s">
        <v>77</v>
      </c>
      <c r="C7" s="244" t="s">
        <v>78</v>
      </c>
      <c r="D7" s="245" t="s">
        <v>265</v>
      </c>
      <c r="E7" s="245" t="s">
        <v>266</v>
      </c>
      <c r="F7" s="244" t="s">
        <v>267</v>
      </c>
      <c r="G7" s="244" t="s">
        <v>15</v>
      </c>
      <c r="H7" s="246" t="s">
        <v>16</v>
      </c>
      <c r="I7" s="183" t="s">
        <v>17</v>
      </c>
    </row>
    <row r="8" spans="1:9" s="141" customFormat="1" ht="15.75" thickBot="1" x14ac:dyDescent="0.25">
      <c r="A8" s="299" t="s">
        <v>89</v>
      </c>
      <c r="B8" s="300">
        <v>1</v>
      </c>
      <c r="C8" s="300">
        <f>SUM(D8:E8)</f>
        <v>1</v>
      </c>
      <c r="D8" s="301">
        <v>1</v>
      </c>
      <c r="E8" s="301"/>
      <c r="F8" s="302">
        <f t="shared" ref="F8:F72" si="0">SUM(G8,H8)</f>
        <v>0</v>
      </c>
      <c r="G8" s="303"/>
      <c r="H8" s="301"/>
      <c r="I8" s="304">
        <f>SUM(B8,C8,F8)</f>
        <v>2</v>
      </c>
    </row>
    <row r="9" spans="1:9" s="141" customFormat="1" ht="15.75" thickBot="1" x14ac:dyDescent="0.25">
      <c r="A9" s="299" t="s">
        <v>90</v>
      </c>
      <c r="B9" s="300">
        <v>83</v>
      </c>
      <c r="C9" s="300">
        <f t="shared" ref="C9:C72" si="1">SUM(D9:E9)</f>
        <v>24</v>
      </c>
      <c r="D9" s="301">
        <v>17</v>
      </c>
      <c r="E9" s="305">
        <v>7</v>
      </c>
      <c r="F9" s="302">
        <f t="shared" si="0"/>
        <v>9</v>
      </c>
      <c r="G9" s="303">
        <v>6</v>
      </c>
      <c r="H9" s="305">
        <v>3</v>
      </c>
      <c r="I9" s="304">
        <f t="shared" ref="I9:I72" si="2">SUM(B9,C9,F9)</f>
        <v>116</v>
      </c>
    </row>
    <row r="10" spans="1:9" s="141" customFormat="1" ht="15.75" thickBot="1" x14ac:dyDescent="0.25">
      <c r="A10" s="299" t="s">
        <v>91</v>
      </c>
      <c r="B10" s="300">
        <v>5</v>
      </c>
      <c r="C10" s="300">
        <f t="shared" si="1"/>
        <v>1</v>
      </c>
      <c r="D10" s="301"/>
      <c r="E10" s="305">
        <v>1</v>
      </c>
      <c r="F10" s="302">
        <f t="shared" si="0"/>
        <v>1</v>
      </c>
      <c r="G10" s="303"/>
      <c r="H10" s="305">
        <v>1</v>
      </c>
      <c r="I10" s="304">
        <f t="shared" si="2"/>
        <v>7</v>
      </c>
    </row>
    <row r="11" spans="1:9" s="141" customFormat="1" ht="15.75" thickBot="1" x14ac:dyDescent="0.25">
      <c r="A11" s="299" t="s">
        <v>92</v>
      </c>
      <c r="B11" s="300">
        <v>205</v>
      </c>
      <c r="C11" s="300">
        <f t="shared" si="1"/>
        <v>100</v>
      </c>
      <c r="D11" s="301">
        <v>33</v>
      </c>
      <c r="E11" s="305">
        <v>67</v>
      </c>
      <c r="F11" s="302">
        <f t="shared" si="0"/>
        <v>46</v>
      </c>
      <c r="G11" s="306">
        <v>20</v>
      </c>
      <c r="H11" s="305">
        <v>26</v>
      </c>
      <c r="I11" s="304">
        <f t="shared" si="2"/>
        <v>351</v>
      </c>
    </row>
    <row r="12" spans="1:9" s="141" customFormat="1" ht="15.75" thickBot="1" x14ac:dyDescent="0.25">
      <c r="A12" s="299" t="s">
        <v>93</v>
      </c>
      <c r="B12" s="300">
        <v>5853</v>
      </c>
      <c r="C12" s="300">
        <f t="shared" si="1"/>
        <v>2231</v>
      </c>
      <c r="D12" s="305">
        <v>1079</v>
      </c>
      <c r="E12" s="305">
        <v>1152</v>
      </c>
      <c r="F12" s="302">
        <f t="shared" si="0"/>
        <v>1470</v>
      </c>
      <c r="G12" s="306">
        <v>638</v>
      </c>
      <c r="H12" s="305">
        <v>832</v>
      </c>
      <c r="I12" s="304">
        <f t="shared" si="2"/>
        <v>9554</v>
      </c>
    </row>
    <row r="13" spans="1:9" s="141" customFormat="1" ht="15.75" thickBot="1" x14ac:dyDescent="0.25">
      <c r="A13" s="299" t="s">
        <v>94</v>
      </c>
      <c r="B13" s="300">
        <v>2361</v>
      </c>
      <c r="C13" s="300">
        <f t="shared" si="1"/>
        <v>1185</v>
      </c>
      <c r="D13" s="305">
        <v>437</v>
      </c>
      <c r="E13" s="305">
        <v>748</v>
      </c>
      <c r="F13" s="302">
        <f t="shared" si="0"/>
        <v>582</v>
      </c>
      <c r="G13" s="306">
        <v>258</v>
      </c>
      <c r="H13" s="305">
        <v>324</v>
      </c>
      <c r="I13" s="304">
        <f t="shared" si="2"/>
        <v>4128</v>
      </c>
    </row>
    <row r="14" spans="1:9" s="141" customFormat="1" ht="15.75" thickBot="1" x14ac:dyDescent="0.25">
      <c r="A14" s="299" t="s">
        <v>95</v>
      </c>
      <c r="B14" s="300">
        <v>4665</v>
      </c>
      <c r="C14" s="300">
        <f t="shared" si="1"/>
        <v>1898</v>
      </c>
      <c r="D14" s="305">
        <v>634</v>
      </c>
      <c r="E14" s="305">
        <v>1264</v>
      </c>
      <c r="F14" s="302">
        <f t="shared" si="0"/>
        <v>1326</v>
      </c>
      <c r="G14" s="306">
        <v>591</v>
      </c>
      <c r="H14" s="305">
        <v>735</v>
      </c>
      <c r="I14" s="304">
        <f t="shared" si="2"/>
        <v>7889</v>
      </c>
    </row>
    <row r="15" spans="1:9" s="141" customFormat="1" ht="15.75" thickBot="1" x14ac:dyDescent="0.25">
      <c r="A15" s="299" t="s">
        <v>96</v>
      </c>
      <c r="B15" s="300">
        <v>81</v>
      </c>
      <c r="C15" s="300">
        <f t="shared" si="1"/>
        <v>42</v>
      </c>
      <c r="D15" s="305">
        <v>18</v>
      </c>
      <c r="E15" s="305">
        <v>24</v>
      </c>
      <c r="F15" s="302">
        <f t="shared" si="0"/>
        <v>13</v>
      </c>
      <c r="G15" s="306">
        <v>7</v>
      </c>
      <c r="H15" s="305">
        <v>6</v>
      </c>
      <c r="I15" s="304">
        <f t="shared" si="2"/>
        <v>136</v>
      </c>
    </row>
    <row r="16" spans="1:9" s="141" customFormat="1" ht="15.75" thickBot="1" x14ac:dyDescent="0.25">
      <c r="A16" s="299" t="s">
        <v>97</v>
      </c>
      <c r="B16" s="307">
        <v>421</v>
      </c>
      <c r="C16" s="300">
        <f t="shared" si="1"/>
        <v>220</v>
      </c>
      <c r="D16" s="305">
        <v>89</v>
      </c>
      <c r="E16" s="305">
        <v>131</v>
      </c>
      <c r="F16" s="302">
        <f t="shared" si="0"/>
        <v>104</v>
      </c>
      <c r="G16" s="306">
        <v>47</v>
      </c>
      <c r="H16" s="305">
        <v>57</v>
      </c>
      <c r="I16" s="304">
        <f t="shared" si="2"/>
        <v>745</v>
      </c>
    </row>
    <row r="17" spans="1:9" s="141" customFormat="1" ht="15.75" thickBot="1" x14ac:dyDescent="0.25">
      <c r="A17" s="299" t="s">
        <v>98</v>
      </c>
      <c r="B17" s="307">
        <v>270</v>
      </c>
      <c r="C17" s="300">
        <f t="shared" si="1"/>
        <v>97</v>
      </c>
      <c r="D17" s="305">
        <v>43</v>
      </c>
      <c r="E17" s="305">
        <v>54</v>
      </c>
      <c r="F17" s="302">
        <f t="shared" si="0"/>
        <v>62</v>
      </c>
      <c r="G17" s="306">
        <v>30</v>
      </c>
      <c r="H17" s="305">
        <v>32</v>
      </c>
      <c r="I17" s="304">
        <f t="shared" si="2"/>
        <v>429</v>
      </c>
    </row>
    <row r="18" spans="1:9" s="141" customFormat="1" ht="15.75" thickBot="1" x14ac:dyDescent="0.25">
      <c r="A18" s="299" t="s">
        <v>99</v>
      </c>
      <c r="B18" s="307">
        <v>26</v>
      </c>
      <c r="C18" s="300">
        <f t="shared" si="1"/>
        <v>10</v>
      </c>
      <c r="D18" s="305">
        <v>5</v>
      </c>
      <c r="E18" s="305">
        <v>5</v>
      </c>
      <c r="F18" s="302">
        <f t="shared" si="0"/>
        <v>0</v>
      </c>
      <c r="G18" s="303"/>
      <c r="H18" s="301"/>
      <c r="I18" s="304">
        <f t="shared" si="2"/>
        <v>36</v>
      </c>
    </row>
    <row r="19" spans="1:9" s="141" customFormat="1" ht="15.75" thickBot="1" x14ac:dyDescent="0.25">
      <c r="A19" s="301" t="s">
        <v>100</v>
      </c>
      <c r="B19" s="307">
        <v>11</v>
      </c>
      <c r="C19" s="300">
        <f t="shared" si="1"/>
        <v>10</v>
      </c>
      <c r="D19" s="305">
        <v>7</v>
      </c>
      <c r="E19" s="305">
        <v>3</v>
      </c>
      <c r="F19" s="302">
        <f t="shared" si="0"/>
        <v>4</v>
      </c>
      <c r="G19" s="303">
        <v>2</v>
      </c>
      <c r="H19" s="305">
        <v>2</v>
      </c>
      <c r="I19" s="304">
        <f t="shared" si="2"/>
        <v>25</v>
      </c>
    </row>
    <row r="20" spans="1:9" s="141" customFormat="1" ht="15.75" thickBot="1" x14ac:dyDescent="0.25">
      <c r="A20" s="301" t="s">
        <v>101</v>
      </c>
      <c r="B20" s="307">
        <v>1614</v>
      </c>
      <c r="C20" s="300">
        <f t="shared" si="1"/>
        <v>708</v>
      </c>
      <c r="D20" s="305">
        <v>349</v>
      </c>
      <c r="E20" s="305">
        <v>359</v>
      </c>
      <c r="F20" s="302">
        <f t="shared" si="0"/>
        <v>332</v>
      </c>
      <c r="G20" s="303">
        <v>133</v>
      </c>
      <c r="H20" s="305">
        <v>199</v>
      </c>
      <c r="I20" s="304">
        <f t="shared" si="2"/>
        <v>2654</v>
      </c>
    </row>
    <row r="21" spans="1:9" s="141" customFormat="1" ht="15.75" thickBot="1" x14ac:dyDescent="0.25">
      <c r="A21" s="301" t="s">
        <v>102</v>
      </c>
      <c r="B21" s="307">
        <v>1015</v>
      </c>
      <c r="C21" s="300">
        <f t="shared" si="1"/>
        <v>499</v>
      </c>
      <c r="D21" s="305">
        <v>270</v>
      </c>
      <c r="E21" s="305">
        <v>229</v>
      </c>
      <c r="F21" s="302">
        <f t="shared" si="0"/>
        <v>232</v>
      </c>
      <c r="G21" s="303">
        <v>123</v>
      </c>
      <c r="H21" s="305">
        <v>109</v>
      </c>
      <c r="I21" s="304">
        <f t="shared" si="2"/>
        <v>1746</v>
      </c>
    </row>
    <row r="22" spans="1:9" s="141" customFormat="1" ht="15.75" thickBot="1" x14ac:dyDescent="0.25">
      <c r="A22" s="301" t="s">
        <v>103</v>
      </c>
      <c r="B22" s="307">
        <v>260</v>
      </c>
      <c r="C22" s="300">
        <f t="shared" si="1"/>
        <v>129</v>
      </c>
      <c r="D22" s="305">
        <v>70</v>
      </c>
      <c r="E22" s="305">
        <v>59</v>
      </c>
      <c r="F22" s="302">
        <f t="shared" si="0"/>
        <v>61</v>
      </c>
      <c r="G22" s="303">
        <v>32</v>
      </c>
      <c r="H22" s="305">
        <v>29</v>
      </c>
      <c r="I22" s="304">
        <f t="shared" si="2"/>
        <v>450</v>
      </c>
    </row>
    <row r="23" spans="1:9" s="141" customFormat="1" ht="15.75" thickBot="1" x14ac:dyDescent="0.25">
      <c r="A23" s="301" t="s">
        <v>104</v>
      </c>
      <c r="B23" s="307">
        <v>3</v>
      </c>
      <c r="C23" s="300">
        <f t="shared" si="1"/>
        <v>2</v>
      </c>
      <c r="D23" s="305">
        <v>2</v>
      </c>
      <c r="E23" s="301"/>
      <c r="F23" s="302">
        <f t="shared" si="0"/>
        <v>0</v>
      </c>
      <c r="G23" s="303"/>
      <c r="H23" s="301"/>
      <c r="I23" s="304">
        <f t="shared" si="2"/>
        <v>5</v>
      </c>
    </row>
    <row r="24" spans="1:9" s="141" customFormat="1" ht="15.75" thickBot="1" x14ac:dyDescent="0.25">
      <c r="A24" s="301" t="s">
        <v>105</v>
      </c>
      <c r="B24" s="307">
        <v>38</v>
      </c>
      <c r="C24" s="300">
        <f t="shared" si="1"/>
        <v>8</v>
      </c>
      <c r="D24" s="301">
        <v>3</v>
      </c>
      <c r="E24" s="305">
        <v>5</v>
      </c>
      <c r="F24" s="302">
        <f t="shared" si="0"/>
        <v>6</v>
      </c>
      <c r="G24" s="306">
        <v>2</v>
      </c>
      <c r="H24" s="305">
        <v>4</v>
      </c>
      <c r="I24" s="304">
        <f t="shared" si="2"/>
        <v>52</v>
      </c>
    </row>
    <row r="25" spans="1:9" s="141" customFormat="1" ht="15.75" thickBot="1" x14ac:dyDescent="0.25">
      <c r="A25" s="301" t="s">
        <v>106</v>
      </c>
      <c r="B25" s="307">
        <v>93</v>
      </c>
      <c r="C25" s="300">
        <f t="shared" si="1"/>
        <v>57</v>
      </c>
      <c r="D25" s="301">
        <v>27</v>
      </c>
      <c r="E25" s="305">
        <v>30</v>
      </c>
      <c r="F25" s="302">
        <f t="shared" si="0"/>
        <v>23</v>
      </c>
      <c r="G25" s="306">
        <v>11</v>
      </c>
      <c r="H25" s="305">
        <v>12</v>
      </c>
      <c r="I25" s="304">
        <f t="shared" si="2"/>
        <v>173</v>
      </c>
    </row>
    <row r="26" spans="1:9" s="141" customFormat="1" ht="15.75" thickBot="1" x14ac:dyDescent="0.25">
      <c r="A26" s="301" t="s">
        <v>107</v>
      </c>
      <c r="B26" s="307">
        <v>50</v>
      </c>
      <c r="C26" s="300">
        <f t="shared" si="1"/>
        <v>15</v>
      </c>
      <c r="D26" s="301">
        <v>4</v>
      </c>
      <c r="E26" s="305">
        <v>11</v>
      </c>
      <c r="F26" s="302">
        <f t="shared" si="0"/>
        <v>11</v>
      </c>
      <c r="G26" s="306">
        <v>7</v>
      </c>
      <c r="H26" s="305">
        <v>4</v>
      </c>
      <c r="I26" s="304">
        <f t="shared" si="2"/>
        <v>76</v>
      </c>
    </row>
    <row r="27" spans="1:9" s="141" customFormat="1" ht="15.75" thickBot="1" x14ac:dyDescent="0.25">
      <c r="A27" s="301" t="s">
        <v>108</v>
      </c>
      <c r="B27" s="307">
        <v>20</v>
      </c>
      <c r="C27" s="300">
        <f t="shared" si="1"/>
        <v>11</v>
      </c>
      <c r="D27" s="301">
        <v>4</v>
      </c>
      <c r="E27" s="305">
        <v>7</v>
      </c>
      <c r="F27" s="302">
        <f t="shared" si="0"/>
        <v>4</v>
      </c>
      <c r="G27" s="306">
        <v>2</v>
      </c>
      <c r="H27" s="305">
        <v>2</v>
      </c>
      <c r="I27" s="304">
        <f t="shared" si="2"/>
        <v>35</v>
      </c>
    </row>
    <row r="28" spans="1:9" s="141" customFormat="1" ht="15.75" thickBot="1" x14ac:dyDescent="0.25">
      <c r="A28" s="301" t="s">
        <v>109</v>
      </c>
      <c r="B28" s="307">
        <v>2</v>
      </c>
      <c r="C28" s="300">
        <f t="shared" si="1"/>
        <v>3</v>
      </c>
      <c r="D28" s="301">
        <v>1</v>
      </c>
      <c r="E28" s="305">
        <v>2</v>
      </c>
      <c r="F28" s="302">
        <f t="shared" si="0"/>
        <v>2</v>
      </c>
      <c r="G28" s="306">
        <v>2</v>
      </c>
      <c r="H28" s="301"/>
      <c r="I28" s="304">
        <f t="shared" si="2"/>
        <v>7</v>
      </c>
    </row>
    <row r="29" spans="1:9" s="141" customFormat="1" ht="15.75" thickBot="1" x14ac:dyDescent="0.25">
      <c r="A29" s="301" t="s">
        <v>110</v>
      </c>
      <c r="B29" s="307">
        <v>794</v>
      </c>
      <c r="C29" s="300">
        <f t="shared" si="1"/>
        <v>193</v>
      </c>
      <c r="D29" s="301">
        <v>124</v>
      </c>
      <c r="E29" s="305">
        <v>69</v>
      </c>
      <c r="F29" s="302">
        <f t="shared" si="0"/>
        <v>162</v>
      </c>
      <c r="G29" s="306">
        <v>70</v>
      </c>
      <c r="H29" s="305">
        <v>92</v>
      </c>
      <c r="I29" s="304">
        <f t="shared" si="2"/>
        <v>1149</v>
      </c>
    </row>
    <row r="30" spans="1:9" s="141" customFormat="1" ht="15.75" thickBot="1" x14ac:dyDescent="0.25">
      <c r="A30" s="301" t="s">
        <v>111</v>
      </c>
      <c r="B30" s="307">
        <v>101</v>
      </c>
      <c r="C30" s="300">
        <f t="shared" si="1"/>
        <v>55</v>
      </c>
      <c r="D30" s="301">
        <v>24</v>
      </c>
      <c r="E30" s="305">
        <v>31</v>
      </c>
      <c r="F30" s="302">
        <f t="shared" si="0"/>
        <v>27</v>
      </c>
      <c r="G30" s="306">
        <v>10</v>
      </c>
      <c r="H30" s="305">
        <v>17</v>
      </c>
      <c r="I30" s="304">
        <f t="shared" si="2"/>
        <v>183</v>
      </c>
    </row>
    <row r="31" spans="1:9" s="141" customFormat="1" ht="15.75" thickBot="1" x14ac:dyDescent="0.25">
      <c r="A31" s="301" t="s">
        <v>112</v>
      </c>
      <c r="B31" s="307">
        <v>5</v>
      </c>
      <c r="C31" s="300">
        <f t="shared" si="1"/>
        <v>2</v>
      </c>
      <c r="D31" s="301"/>
      <c r="E31" s="305">
        <v>2</v>
      </c>
      <c r="F31" s="302">
        <f t="shared" si="0"/>
        <v>0</v>
      </c>
      <c r="G31" s="303"/>
      <c r="H31" s="301"/>
      <c r="I31" s="304">
        <f t="shared" si="2"/>
        <v>7</v>
      </c>
    </row>
    <row r="32" spans="1:9" s="141" customFormat="1" ht="15.75" thickBot="1" x14ac:dyDescent="0.25">
      <c r="A32" s="301" t="s">
        <v>113</v>
      </c>
      <c r="B32" s="307">
        <v>22</v>
      </c>
      <c r="C32" s="300">
        <f t="shared" si="1"/>
        <v>9</v>
      </c>
      <c r="D32" s="301">
        <v>4</v>
      </c>
      <c r="E32" s="305">
        <v>5</v>
      </c>
      <c r="F32" s="302">
        <f t="shared" si="0"/>
        <v>2</v>
      </c>
      <c r="G32" s="303"/>
      <c r="H32" s="305">
        <v>2</v>
      </c>
      <c r="I32" s="304">
        <f t="shared" si="2"/>
        <v>33</v>
      </c>
    </row>
    <row r="33" spans="1:9" s="141" customFormat="1" ht="15.75" thickBot="1" x14ac:dyDescent="0.25">
      <c r="A33" s="301" t="s">
        <v>114</v>
      </c>
      <c r="B33" s="307">
        <v>229</v>
      </c>
      <c r="C33" s="300">
        <f t="shared" si="1"/>
        <v>47</v>
      </c>
      <c r="D33" s="301">
        <v>32</v>
      </c>
      <c r="E33" s="305">
        <v>15</v>
      </c>
      <c r="F33" s="302">
        <f t="shared" si="0"/>
        <v>27</v>
      </c>
      <c r="G33" s="306">
        <v>10</v>
      </c>
      <c r="H33" s="305">
        <v>17</v>
      </c>
      <c r="I33" s="304">
        <f t="shared" si="2"/>
        <v>303</v>
      </c>
    </row>
    <row r="34" spans="1:9" s="141" customFormat="1" ht="15.75" thickBot="1" x14ac:dyDescent="0.25">
      <c r="A34" s="301" t="s">
        <v>115</v>
      </c>
      <c r="B34" s="307">
        <v>33</v>
      </c>
      <c r="C34" s="300">
        <f t="shared" si="1"/>
        <v>15</v>
      </c>
      <c r="D34" s="308">
        <v>8</v>
      </c>
      <c r="E34" s="305">
        <v>7</v>
      </c>
      <c r="F34" s="302">
        <f t="shared" si="0"/>
        <v>8</v>
      </c>
      <c r="G34" s="306">
        <v>5</v>
      </c>
      <c r="H34" s="305">
        <v>3</v>
      </c>
      <c r="I34" s="304">
        <f t="shared" si="2"/>
        <v>56</v>
      </c>
    </row>
    <row r="35" spans="1:9" s="141" customFormat="1" ht="15.75" thickBot="1" x14ac:dyDescent="0.25">
      <c r="A35" s="301" t="s">
        <v>116</v>
      </c>
      <c r="B35" s="307">
        <v>43</v>
      </c>
      <c r="C35" s="300">
        <f t="shared" si="1"/>
        <v>19</v>
      </c>
      <c r="D35" s="308">
        <v>9</v>
      </c>
      <c r="E35" s="305">
        <v>10</v>
      </c>
      <c r="F35" s="302">
        <f t="shared" si="0"/>
        <v>14</v>
      </c>
      <c r="G35" s="306">
        <v>6</v>
      </c>
      <c r="H35" s="305">
        <v>8</v>
      </c>
      <c r="I35" s="304">
        <f t="shared" si="2"/>
        <v>76</v>
      </c>
    </row>
    <row r="36" spans="1:9" s="141" customFormat="1" ht="15.75" thickBot="1" x14ac:dyDescent="0.25">
      <c r="A36" s="301" t="s">
        <v>117</v>
      </c>
      <c r="B36" s="307">
        <v>13</v>
      </c>
      <c r="C36" s="300">
        <f t="shared" si="1"/>
        <v>8</v>
      </c>
      <c r="D36" s="308">
        <v>5</v>
      </c>
      <c r="E36" s="305">
        <v>3</v>
      </c>
      <c r="F36" s="302">
        <f t="shared" si="0"/>
        <v>5</v>
      </c>
      <c r="G36" s="306">
        <v>2</v>
      </c>
      <c r="H36" s="305">
        <v>3</v>
      </c>
      <c r="I36" s="304">
        <f t="shared" si="2"/>
        <v>26</v>
      </c>
    </row>
    <row r="37" spans="1:9" s="141" customFormat="1" ht="15.75" thickBot="1" x14ac:dyDescent="0.25">
      <c r="A37" s="301" t="s">
        <v>118</v>
      </c>
      <c r="B37" s="307">
        <v>43</v>
      </c>
      <c r="C37" s="300">
        <f t="shared" si="1"/>
        <v>20</v>
      </c>
      <c r="D37" s="308">
        <v>11</v>
      </c>
      <c r="E37" s="305">
        <v>9</v>
      </c>
      <c r="F37" s="302">
        <f t="shared" si="0"/>
        <v>7</v>
      </c>
      <c r="G37" s="306">
        <v>3</v>
      </c>
      <c r="H37" s="305">
        <v>4</v>
      </c>
      <c r="I37" s="304">
        <f t="shared" si="2"/>
        <v>70</v>
      </c>
    </row>
    <row r="38" spans="1:9" s="141" customFormat="1" ht="15.75" thickBot="1" x14ac:dyDescent="0.25">
      <c r="A38" s="301" t="s">
        <v>119</v>
      </c>
      <c r="B38" s="307">
        <v>89</v>
      </c>
      <c r="C38" s="300">
        <f t="shared" si="1"/>
        <v>40</v>
      </c>
      <c r="D38" s="308">
        <v>22</v>
      </c>
      <c r="E38" s="305">
        <v>18</v>
      </c>
      <c r="F38" s="302">
        <f t="shared" si="0"/>
        <v>23</v>
      </c>
      <c r="G38" s="306">
        <v>10</v>
      </c>
      <c r="H38" s="305">
        <v>13</v>
      </c>
      <c r="I38" s="304">
        <f t="shared" si="2"/>
        <v>152</v>
      </c>
    </row>
    <row r="39" spans="1:9" s="141" customFormat="1" ht="15.75" thickBot="1" x14ac:dyDescent="0.25">
      <c r="A39" s="301" t="s">
        <v>120</v>
      </c>
      <c r="B39" s="307">
        <v>141</v>
      </c>
      <c r="C39" s="300">
        <f t="shared" si="1"/>
        <v>56</v>
      </c>
      <c r="D39" s="308">
        <v>34</v>
      </c>
      <c r="E39" s="305">
        <v>22</v>
      </c>
      <c r="F39" s="302">
        <f t="shared" si="0"/>
        <v>22</v>
      </c>
      <c r="G39" s="306">
        <v>11</v>
      </c>
      <c r="H39" s="305">
        <v>11</v>
      </c>
      <c r="I39" s="304">
        <f t="shared" si="2"/>
        <v>219</v>
      </c>
    </row>
    <row r="40" spans="1:9" s="141" customFormat="1" ht="15.75" thickBot="1" x14ac:dyDescent="0.25">
      <c r="A40" s="301" t="s">
        <v>121</v>
      </c>
      <c r="B40" s="307">
        <v>92</v>
      </c>
      <c r="C40" s="300">
        <f t="shared" si="1"/>
        <v>39</v>
      </c>
      <c r="D40" s="308">
        <v>24</v>
      </c>
      <c r="E40" s="305">
        <v>15</v>
      </c>
      <c r="F40" s="302">
        <f t="shared" si="0"/>
        <v>24</v>
      </c>
      <c r="G40" s="306">
        <v>11</v>
      </c>
      <c r="H40" s="305">
        <v>13</v>
      </c>
      <c r="I40" s="304">
        <f t="shared" si="2"/>
        <v>155</v>
      </c>
    </row>
    <row r="41" spans="1:9" s="141" customFormat="1" ht="15.75" thickBot="1" x14ac:dyDescent="0.25">
      <c r="A41" s="301" t="s">
        <v>122</v>
      </c>
      <c r="B41" s="307">
        <v>7</v>
      </c>
      <c r="C41" s="300">
        <f t="shared" si="1"/>
        <v>2</v>
      </c>
      <c r="D41" s="308"/>
      <c r="E41" s="305">
        <v>2</v>
      </c>
      <c r="F41" s="302">
        <f t="shared" si="0"/>
        <v>1</v>
      </c>
      <c r="G41" s="303"/>
      <c r="H41" s="305">
        <v>1</v>
      </c>
      <c r="I41" s="304">
        <f t="shared" si="2"/>
        <v>10</v>
      </c>
    </row>
    <row r="42" spans="1:9" s="141" customFormat="1" ht="15.75" thickBot="1" x14ac:dyDescent="0.25">
      <c r="A42" s="301" t="s">
        <v>123</v>
      </c>
      <c r="B42" s="307">
        <v>35</v>
      </c>
      <c r="C42" s="300">
        <f t="shared" si="1"/>
        <v>28</v>
      </c>
      <c r="D42" s="308">
        <v>19</v>
      </c>
      <c r="E42" s="305">
        <v>9</v>
      </c>
      <c r="F42" s="302">
        <f t="shared" si="0"/>
        <v>8</v>
      </c>
      <c r="G42" s="303">
        <v>6</v>
      </c>
      <c r="H42" s="305">
        <v>2</v>
      </c>
      <c r="I42" s="304">
        <f t="shared" si="2"/>
        <v>71</v>
      </c>
    </row>
    <row r="43" spans="1:9" s="141" customFormat="1" ht="15.75" thickBot="1" x14ac:dyDescent="0.25">
      <c r="A43" s="301" t="s">
        <v>124</v>
      </c>
      <c r="B43" s="307">
        <v>62</v>
      </c>
      <c r="C43" s="300">
        <f t="shared" si="1"/>
        <v>41</v>
      </c>
      <c r="D43" s="308">
        <v>26</v>
      </c>
      <c r="E43" s="305">
        <v>15</v>
      </c>
      <c r="F43" s="302">
        <f t="shared" si="0"/>
        <v>20</v>
      </c>
      <c r="G43" s="303">
        <v>9</v>
      </c>
      <c r="H43" s="305">
        <v>11</v>
      </c>
      <c r="I43" s="304">
        <f t="shared" si="2"/>
        <v>123</v>
      </c>
    </row>
    <row r="44" spans="1:9" s="141" customFormat="1" ht="15.75" thickBot="1" x14ac:dyDescent="0.25">
      <c r="A44" s="301" t="s">
        <v>125</v>
      </c>
      <c r="B44" s="307">
        <v>75</v>
      </c>
      <c r="C44" s="300">
        <f t="shared" si="1"/>
        <v>18</v>
      </c>
      <c r="D44" s="308">
        <v>7</v>
      </c>
      <c r="E44" s="305">
        <v>11</v>
      </c>
      <c r="F44" s="302">
        <f t="shared" si="0"/>
        <v>14</v>
      </c>
      <c r="G44" s="303">
        <v>4</v>
      </c>
      <c r="H44" s="305">
        <v>10</v>
      </c>
      <c r="I44" s="304">
        <f t="shared" si="2"/>
        <v>107</v>
      </c>
    </row>
    <row r="45" spans="1:9" s="141" customFormat="1" ht="15.75" thickBot="1" x14ac:dyDescent="0.25">
      <c r="A45" s="301" t="s">
        <v>126</v>
      </c>
      <c r="B45" s="307">
        <v>109</v>
      </c>
      <c r="C45" s="300">
        <f t="shared" si="1"/>
        <v>68</v>
      </c>
      <c r="D45" s="301">
        <v>26</v>
      </c>
      <c r="E45" s="305">
        <v>42</v>
      </c>
      <c r="F45" s="302">
        <f t="shared" si="0"/>
        <v>31</v>
      </c>
      <c r="G45" s="303">
        <v>12</v>
      </c>
      <c r="H45" s="305">
        <v>19</v>
      </c>
      <c r="I45" s="304">
        <f t="shared" si="2"/>
        <v>208</v>
      </c>
    </row>
    <row r="46" spans="1:9" s="141" customFormat="1" ht="15.75" thickBot="1" x14ac:dyDescent="0.25">
      <c r="A46" s="301" t="s">
        <v>127</v>
      </c>
      <c r="B46" s="307">
        <v>6</v>
      </c>
      <c r="C46" s="300">
        <f t="shared" si="1"/>
        <v>2</v>
      </c>
      <c r="D46" s="301"/>
      <c r="E46" s="305">
        <v>2</v>
      </c>
      <c r="F46" s="302">
        <f t="shared" si="0"/>
        <v>0</v>
      </c>
      <c r="G46" s="303"/>
      <c r="H46" s="301"/>
      <c r="I46" s="304">
        <f t="shared" si="2"/>
        <v>8</v>
      </c>
    </row>
    <row r="47" spans="1:9" s="141" customFormat="1" ht="15.75" thickBot="1" x14ac:dyDescent="0.25">
      <c r="A47" s="299" t="s">
        <v>128</v>
      </c>
      <c r="B47" s="307">
        <v>66</v>
      </c>
      <c r="C47" s="300">
        <f t="shared" si="1"/>
        <v>15</v>
      </c>
      <c r="D47" s="305">
        <v>2</v>
      </c>
      <c r="E47" s="305">
        <v>13</v>
      </c>
      <c r="F47" s="302">
        <f t="shared" si="0"/>
        <v>3</v>
      </c>
      <c r="G47" s="305">
        <v>1</v>
      </c>
      <c r="H47" s="301">
        <v>2</v>
      </c>
      <c r="I47" s="304">
        <f t="shared" si="2"/>
        <v>84</v>
      </c>
    </row>
    <row r="48" spans="1:9" s="141" customFormat="1" ht="15.75" thickBot="1" x14ac:dyDescent="0.25">
      <c r="A48" s="299" t="s">
        <v>129</v>
      </c>
      <c r="B48" s="307">
        <v>158</v>
      </c>
      <c r="C48" s="300">
        <f t="shared" si="1"/>
        <v>44</v>
      </c>
      <c r="D48" s="305">
        <v>22</v>
      </c>
      <c r="E48" s="305">
        <v>22</v>
      </c>
      <c r="F48" s="302">
        <f t="shared" si="0"/>
        <v>26</v>
      </c>
      <c r="G48" s="305">
        <v>9</v>
      </c>
      <c r="H48" s="301">
        <v>17</v>
      </c>
      <c r="I48" s="304">
        <f t="shared" si="2"/>
        <v>228</v>
      </c>
    </row>
    <row r="49" spans="1:9" s="141" customFormat="1" ht="15.75" thickBot="1" x14ac:dyDescent="0.25">
      <c r="A49" s="299" t="s">
        <v>130</v>
      </c>
      <c r="B49" s="307">
        <v>537</v>
      </c>
      <c r="C49" s="300">
        <f t="shared" si="1"/>
        <v>612</v>
      </c>
      <c r="D49" s="305">
        <v>319</v>
      </c>
      <c r="E49" s="305">
        <v>293</v>
      </c>
      <c r="F49" s="302">
        <f t="shared" si="0"/>
        <v>126</v>
      </c>
      <c r="G49" s="305">
        <v>64</v>
      </c>
      <c r="H49" s="301">
        <v>62</v>
      </c>
      <c r="I49" s="304">
        <f t="shared" si="2"/>
        <v>1275</v>
      </c>
    </row>
    <row r="50" spans="1:9" s="141" customFormat="1" ht="15.75" thickBot="1" x14ac:dyDescent="0.25">
      <c r="A50" s="299" t="s">
        <v>131</v>
      </c>
      <c r="B50" s="307">
        <v>83</v>
      </c>
      <c r="C50" s="300">
        <f t="shared" si="1"/>
        <v>37</v>
      </c>
      <c r="D50" s="305">
        <v>17</v>
      </c>
      <c r="E50" s="305">
        <v>20</v>
      </c>
      <c r="F50" s="302">
        <f t="shared" si="0"/>
        <v>18</v>
      </c>
      <c r="G50" s="305">
        <v>9</v>
      </c>
      <c r="H50" s="301">
        <v>9</v>
      </c>
      <c r="I50" s="304">
        <f t="shared" si="2"/>
        <v>138</v>
      </c>
    </row>
    <row r="51" spans="1:9" s="141" customFormat="1" ht="15.75" thickBot="1" x14ac:dyDescent="0.25">
      <c r="A51" s="299" t="s">
        <v>132</v>
      </c>
      <c r="B51" s="307">
        <v>134</v>
      </c>
      <c r="C51" s="300">
        <f t="shared" si="1"/>
        <v>62</v>
      </c>
      <c r="D51" s="305">
        <v>22</v>
      </c>
      <c r="E51" s="305">
        <v>40</v>
      </c>
      <c r="F51" s="302">
        <f t="shared" si="0"/>
        <v>36</v>
      </c>
      <c r="G51" s="305">
        <v>20</v>
      </c>
      <c r="H51" s="301">
        <v>16</v>
      </c>
      <c r="I51" s="304">
        <f t="shared" si="2"/>
        <v>232</v>
      </c>
    </row>
    <row r="52" spans="1:9" s="141" customFormat="1" ht="15.75" thickBot="1" x14ac:dyDescent="0.25">
      <c r="A52" s="299" t="s">
        <v>133</v>
      </c>
      <c r="B52" s="307">
        <v>1434</v>
      </c>
      <c r="C52" s="300">
        <f t="shared" si="1"/>
        <v>666</v>
      </c>
      <c r="D52" s="305">
        <v>308</v>
      </c>
      <c r="E52" s="305">
        <v>358</v>
      </c>
      <c r="F52" s="302">
        <f t="shared" si="0"/>
        <v>324</v>
      </c>
      <c r="G52" s="305">
        <v>167</v>
      </c>
      <c r="H52" s="301">
        <v>157</v>
      </c>
      <c r="I52" s="304">
        <f t="shared" si="2"/>
        <v>2424</v>
      </c>
    </row>
    <row r="53" spans="1:9" s="141" customFormat="1" ht="15.75" thickBot="1" x14ac:dyDescent="0.25">
      <c r="A53" s="299" t="s">
        <v>134</v>
      </c>
      <c r="B53" s="307">
        <v>249</v>
      </c>
      <c r="C53" s="300">
        <f t="shared" si="1"/>
        <v>76</v>
      </c>
      <c r="D53" s="305">
        <v>49</v>
      </c>
      <c r="E53" s="305">
        <v>27</v>
      </c>
      <c r="F53" s="302">
        <f t="shared" si="0"/>
        <v>46</v>
      </c>
      <c r="G53" s="305">
        <v>32</v>
      </c>
      <c r="H53" s="301">
        <v>14</v>
      </c>
      <c r="I53" s="304">
        <f t="shared" si="2"/>
        <v>371</v>
      </c>
    </row>
    <row r="54" spans="1:9" s="141" customFormat="1" ht="28.5" customHeight="1" thickBot="1" x14ac:dyDescent="0.25">
      <c r="A54" s="299" t="s">
        <v>135</v>
      </c>
      <c r="B54" s="307">
        <v>33</v>
      </c>
      <c r="C54" s="300">
        <f t="shared" si="1"/>
        <v>16</v>
      </c>
      <c r="D54" s="305">
        <v>8</v>
      </c>
      <c r="E54" s="305">
        <v>8</v>
      </c>
      <c r="F54" s="302">
        <f t="shared" si="0"/>
        <v>5</v>
      </c>
      <c r="G54" s="305">
        <v>2</v>
      </c>
      <c r="H54" s="301">
        <v>3</v>
      </c>
      <c r="I54" s="304">
        <f t="shared" si="2"/>
        <v>54</v>
      </c>
    </row>
    <row r="55" spans="1:9" s="141" customFormat="1" ht="15.75" thickBot="1" x14ac:dyDescent="0.25">
      <c r="A55" s="299" t="s">
        <v>136</v>
      </c>
      <c r="B55" s="307">
        <v>968</v>
      </c>
      <c r="C55" s="300">
        <f t="shared" si="1"/>
        <v>554</v>
      </c>
      <c r="D55" s="305">
        <v>226</v>
      </c>
      <c r="E55" s="305">
        <v>328</v>
      </c>
      <c r="F55" s="302">
        <f t="shared" si="0"/>
        <v>244</v>
      </c>
      <c r="G55" s="305">
        <v>120</v>
      </c>
      <c r="H55" s="301">
        <v>124</v>
      </c>
      <c r="I55" s="304">
        <f t="shared" si="2"/>
        <v>1766</v>
      </c>
    </row>
    <row r="56" spans="1:9" s="141" customFormat="1" ht="15.75" thickBot="1" x14ac:dyDescent="0.25">
      <c r="A56" s="299" t="s">
        <v>137</v>
      </c>
      <c r="B56" s="307">
        <v>183</v>
      </c>
      <c r="C56" s="300">
        <f t="shared" si="1"/>
        <v>77</v>
      </c>
      <c r="D56" s="305">
        <v>54</v>
      </c>
      <c r="E56" s="305">
        <v>23</v>
      </c>
      <c r="F56" s="302">
        <f t="shared" si="0"/>
        <v>40</v>
      </c>
      <c r="G56" s="305">
        <v>20</v>
      </c>
      <c r="H56" s="301">
        <v>20</v>
      </c>
      <c r="I56" s="304">
        <f t="shared" si="2"/>
        <v>300</v>
      </c>
    </row>
    <row r="57" spans="1:9" s="141" customFormat="1" ht="15.75" thickBot="1" x14ac:dyDescent="0.3">
      <c r="A57" s="299" t="s">
        <v>138</v>
      </c>
      <c r="B57" s="307">
        <v>11</v>
      </c>
      <c r="C57" s="300">
        <f t="shared" si="1"/>
        <v>7</v>
      </c>
      <c r="D57" s="309">
        <v>6</v>
      </c>
      <c r="E57" s="305">
        <v>1</v>
      </c>
      <c r="F57" s="302">
        <f t="shared" si="0"/>
        <v>3</v>
      </c>
      <c r="G57" s="305">
        <v>2</v>
      </c>
      <c r="H57" s="301">
        <v>1</v>
      </c>
      <c r="I57" s="310">
        <f t="shared" si="2"/>
        <v>21</v>
      </c>
    </row>
    <row r="58" spans="1:9" s="141" customFormat="1" ht="15.75" thickBot="1" x14ac:dyDescent="0.3">
      <c r="A58" s="299" t="s">
        <v>139</v>
      </c>
      <c r="B58" s="307">
        <v>2286</v>
      </c>
      <c r="C58" s="300">
        <f t="shared" si="1"/>
        <v>796</v>
      </c>
      <c r="D58" s="309">
        <v>447</v>
      </c>
      <c r="E58" s="305">
        <v>349</v>
      </c>
      <c r="F58" s="302">
        <f t="shared" si="0"/>
        <v>669</v>
      </c>
      <c r="G58" s="305">
        <v>353</v>
      </c>
      <c r="H58" s="301">
        <v>316</v>
      </c>
      <c r="I58" s="311">
        <f t="shared" si="2"/>
        <v>3751</v>
      </c>
    </row>
    <row r="59" spans="1:9" s="141" customFormat="1" ht="15.75" thickBot="1" x14ac:dyDescent="0.3">
      <c r="A59" s="299" t="s">
        <v>140</v>
      </c>
      <c r="B59" s="307">
        <v>81</v>
      </c>
      <c r="C59" s="300">
        <f t="shared" si="1"/>
        <v>41</v>
      </c>
      <c r="D59" s="309">
        <v>26</v>
      </c>
      <c r="E59" s="305">
        <v>15</v>
      </c>
      <c r="F59" s="302">
        <f t="shared" si="0"/>
        <v>15</v>
      </c>
      <c r="G59" s="305">
        <v>7</v>
      </c>
      <c r="H59" s="301">
        <v>8</v>
      </c>
      <c r="I59" s="304">
        <f t="shared" si="2"/>
        <v>137</v>
      </c>
    </row>
    <row r="60" spans="1:9" s="141" customFormat="1" ht="15.75" thickBot="1" x14ac:dyDescent="0.3">
      <c r="A60" s="299" t="s">
        <v>141</v>
      </c>
      <c r="B60" s="307">
        <v>140</v>
      </c>
      <c r="C60" s="300">
        <f t="shared" si="1"/>
        <v>36</v>
      </c>
      <c r="D60" s="309">
        <v>16</v>
      </c>
      <c r="E60" s="305">
        <v>20</v>
      </c>
      <c r="F60" s="302">
        <f t="shared" si="0"/>
        <v>41</v>
      </c>
      <c r="G60" s="305">
        <v>15</v>
      </c>
      <c r="H60" s="301">
        <v>26</v>
      </c>
      <c r="I60" s="304">
        <f t="shared" si="2"/>
        <v>217</v>
      </c>
    </row>
    <row r="61" spans="1:9" s="141" customFormat="1" ht="15.75" thickBot="1" x14ac:dyDescent="0.3">
      <c r="A61" s="299" t="s">
        <v>142</v>
      </c>
      <c r="B61" s="307">
        <v>302</v>
      </c>
      <c r="C61" s="300">
        <f t="shared" si="1"/>
        <v>165</v>
      </c>
      <c r="D61" s="309">
        <v>76</v>
      </c>
      <c r="E61" s="305">
        <v>89</v>
      </c>
      <c r="F61" s="302">
        <f t="shared" si="0"/>
        <v>63</v>
      </c>
      <c r="G61" s="305">
        <v>27</v>
      </c>
      <c r="H61" s="301">
        <v>36</v>
      </c>
      <c r="I61" s="304">
        <f t="shared" si="2"/>
        <v>530</v>
      </c>
    </row>
    <row r="62" spans="1:9" s="141" customFormat="1" ht="15.75" thickBot="1" x14ac:dyDescent="0.3">
      <c r="A62" s="299" t="s">
        <v>143</v>
      </c>
      <c r="B62" s="307">
        <v>94</v>
      </c>
      <c r="C62" s="300">
        <f t="shared" si="1"/>
        <v>45</v>
      </c>
      <c r="D62" s="309">
        <v>14</v>
      </c>
      <c r="E62" s="305">
        <v>31</v>
      </c>
      <c r="F62" s="302">
        <f t="shared" si="0"/>
        <v>5</v>
      </c>
      <c r="G62" s="306">
        <v>1</v>
      </c>
      <c r="H62" s="301">
        <v>4</v>
      </c>
      <c r="I62" s="304">
        <f t="shared" si="2"/>
        <v>144</v>
      </c>
    </row>
    <row r="63" spans="1:9" s="141" customFormat="1" ht="15.75" thickBot="1" x14ac:dyDescent="0.3">
      <c r="A63" s="299" t="s">
        <v>144</v>
      </c>
      <c r="B63" s="307">
        <v>24</v>
      </c>
      <c r="C63" s="300">
        <f t="shared" si="1"/>
        <v>10</v>
      </c>
      <c r="D63" s="309">
        <v>5</v>
      </c>
      <c r="E63" s="305">
        <v>5</v>
      </c>
      <c r="F63" s="302">
        <f t="shared" si="0"/>
        <v>8</v>
      </c>
      <c r="G63" s="306">
        <v>8</v>
      </c>
      <c r="H63" s="301"/>
      <c r="I63" s="304">
        <f t="shared" si="2"/>
        <v>42</v>
      </c>
    </row>
    <row r="64" spans="1:9" s="141" customFormat="1" ht="15.75" thickBot="1" x14ac:dyDescent="0.3">
      <c r="A64" s="299" t="s">
        <v>145</v>
      </c>
      <c r="B64" s="307">
        <v>51</v>
      </c>
      <c r="C64" s="300">
        <f t="shared" si="1"/>
        <v>15</v>
      </c>
      <c r="D64" s="309">
        <v>7</v>
      </c>
      <c r="E64" s="305">
        <v>8</v>
      </c>
      <c r="F64" s="302">
        <f t="shared" si="0"/>
        <v>12</v>
      </c>
      <c r="G64" s="306">
        <v>5</v>
      </c>
      <c r="H64" s="301">
        <v>7</v>
      </c>
      <c r="I64" s="304">
        <f t="shared" si="2"/>
        <v>78</v>
      </c>
    </row>
    <row r="65" spans="1:9" s="141" customFormat="1" ht="15.75" thickBot="1" x14ac:dyDescent="0.3">
      <c r="A65" s="299" t="s">
        <v>146</v>
      </c>
      <c r="B65" s="307">
        <v>5334</v>
      </c>
      <c r="C65" s="300">
        <f t="shared" si="1"/>
        <v>2671</v>
      </c>
      <c r="D65" s="309">
        <v>1065</v>
      </c>
      <c r="E65" s="305">
        <v>1606</v>
      </c>
      <c r="F65" s="302">
        <f t="shared" si="0"/>
        <v>1560</v>
      </c>
      <c r="G65" s="306">
        <v>802</v>
      </c>
      <c r="H65" s="305">
        <v>758</v>
      </c>
      <c r="I65" s="304">
        <f t="shared" si="2"/>
        <v>9565</v>
      </c>
    </row>
    <row r="66" spans="1:9" s="141" customFormat="1" ht="15.75" thickBot="1" x14ac:dyDescent="0.3">
      <c r="A66" s="299" t="s">
        <v>147</v>
      </c>
      <c r="B66" s="307">
        <v>120</v>
      </c>
      <c r="C66" s="300">
        <f t="shared" si="1"/>
        <v>58</v>
      </c>
      <c r="D66" s="309">
        <v>27</v>
      </c>
      <c r="E66" s="305">
        <v>31</v>
      </c>
      <c r="F66" s="302">
        <f t="shared" si="0"/>
        <v>34</v>
      </c>
      <c r="G66" s="306">
        <v>10</v>
      </c>
      <c r="H66" s="305">
        <v>24</v>
      </c>
      <c r="I66" s="304">
        <f t="shared" si="2"/>
        <v>212</v>
      </c>
    </row>
    <row r="67" spans="1:9" s="141" customFormat="1" ht="15.75" thickBot="1" x14ac:dyDescent="0.3">
      <c r="A67" s="299" t="s">
        <v>148</v>
      </c>
      <c r="B67" s="307">
        <v>70</v>
      </c>
      <c r="C67" s="300">
        <f t="shared" si="1"/>
        <v>20</v>
      </c>
      <c r="D67" s="309">
        <v>9</v>
      </c>
      <c r="E67" s="305">
        <v>11</v>
      </c>
      <c r="F67" s="302">
        <f t="shared" si="0"/>
        <v>6</v>
      </c>
      <c r="G67" s="306">
        <v>3</v>
      </c>
      <c r="H67" s="305">
        <v>3</v>
      </c>
      <c r="I67" s="304">
        <f t="shared" si="2"/>
        <v>96</v>
      </c>
    </row>
    <row r="68" spans="1:9" s="141" customFormat="1" ht="15.75" thickBot="1" x14ac:dyDescent="0.3">
      <c r="A68" s="299" t="s">
        <v>149</v>
      </c>
      <c r="B68" s="307">
        <v>714</v>
      </c>
      <c r="C68" s="300">
        <f t="shared" si="1"/>
        <v>295</v>
      </c>
      <c r="D68" s="309">
        <v>157</v>
      </c>
      <c r="E68" s="301">
        <v>138</v>
      </c>
      <c r="F68" s="302">
        <f t="shared" si="0"/>
        <v>147</v>
      </c>
      <c r="G68" s="303">
        <v>70</v>
      </c>
      <c r="H68" s="305">
        <v>77</v>
      </c>
      <c r="I68" s="304">
        <f t="shared" si="2"/>
        <v>1156</v>
      </c>
    </row>
    <row r="69" spans="1:9" s="141" customFormat="1" ht="15.75" thickBot="1" x14ac:dyDescent="0.3">
      <c r="A69" s="299" t="s">
        <v>150</v>
      </c>
      <c r="B69" s="307">
        <v>11</v>
      </c>
      <c r="C69" s="300">
        <f t="shared" si="1"/>
        <v>5</v>
      </c>
      <c r="D69" s="309">
        <v>3</v>
      </c>
      <c r="E69" s="301">
        <v>2</v>
      </c>
      <c r="F69" s="302">
        <f t="shared" si="0"/>
        <v>2</v>
      </c>
      <c r="G69" s="303">
        <v>1</v>
      </c>
      <c r="H69" s="305">
        <v>1</v>
      </c>
      <c r="I69" s="304">
        <f t="shared" si="2"/>
        <v>18</v>
      </c>
    </row>
    <row r="70" spans="1:9" s="141" customFormat="1" ht="26.25" thickBot="1" x14ac:dyDescent="0.3">
      <c r="A70" s="312" t="s">
        <v>151</v>
      </c>
      <c r="B70" s="307">
        <v>13</v>
      </c>
      <c r="C70" s="300">
        <f t="shared" si="1"/>
        <v>3</v>
      </c>
      <c r="D70" s="309">
        <v>2</v>
      </c>
      <c r="E70" s="301">
        <v>1</v>
      </c>
      <c r="F70" s="302">
        <f t="shared" si="0"/>
        <v>3</v>
      </c>
      <c r="G70" s="303"/>
      <c r="H70" s="305">
        <v>3</v>
      </c>
      <c r="I70" s="304">
        <f t="shared" si="2"/>
        <v>19</v>
      </c>
    </row>
    <row r="71" spans="1:9" s="141" customFormat="1" ht="15.75" thickBot="1" x14ac:dyDescent="0.25">
      <c r="A71" s="299" t="s">
        <v>152</v>
      </c>
      <c r="B71" s="307">
        <v>6</v>
      </c>
      <c r="C71" s="300">
        <f t="shared" si="1"/>
        <v>0</v>
      </c>
      <c r="D71" s="313"/>
      <c r="E71" s="301"/>
      <c r="F71" s="302">
        <f t="shared" si="0"/>
        <v>3</v>
      </c>
      <c r="G71" s="303"/>
      <c r="H71" s="305">
        <v>3</v>
      </c>
      <c r="I71" s="304">
        <f t="shared" si="2"/>
        <v>9</v>
      </c>
    </row>
    <row r="72" spans="1:9" s="141" customFormat="1" ht="15.75" thickBot="1" x14ac:dyDescent="0.3">
      <c r="A72" s="299" t="s">
        <v>153</v>
      </c>
      <c r="B72" s="307">
        <v>4572</v>
      </c>
      <c r="C72" s="300">
        <f t="shared" si="1"/>
        <v>1983</v>
      </c>
      <c r="D72" s="309">
        <v>1017</v>
      </c>
      <c r="E72" s="305">
        <v>966</v>
      </c>
      <c r="F72" s="302">
        <f t="shared" si="0"/>
        <v>1131</v>
      </c>
      <c r="G72" s="303">
        <v>516</v>
      </c>
      <c r="H72" s="305">
        <v>615</v>
      </c>
      <c r="I72" s="304">
        <f t="shared" si="2"/>
        <v>7686</v>
      </c>
    </row>
    <row r="73" spans="1:9" s="141" customFormat="1" ht="15.75" thickBot="1" x14ac:dyDescent="0.3">
      <c r="A73" s="299" t="s">
        <v>154</v>
      </c>
      <c r="B73" s="307">
        <v>194</v>
      </c>
      <c r="C73" s="300">
        <f t="shared" ref="C73:C137" si="3">SUM(D73:E73)</f>
        <v>76</v>
      </c>
      <c r="D73" s="309">
        <v>42</v>
      </c>
      <c r="E73" s="305">
        <v>34</v>
      </c>
      <c r="F73" s="302">
        <f t="shared" ref="F73:F137" si="4">SUM(G73,H73)</f>
        <v>43</v>
      </c>
      <c r="G73" s="303">
        <v>22</v>
      </c>
      <c r="H73" s="305">
        <v>21</v>
      </c>
      <c r="I73" s="304">
        <f t="shared" ref="I73:I131" si="5">SUM(B73,C73,F73)</f>
        <v>313</v>
      </c>
    </row>
    <row r="74" spans="1:9" s="141" customFormat="1" ht="15.75" thickBot="1" x14ac:dyDescent="0.3">
      <c r="A74" s="299" t="s">
        <v>155</v>
      </c>
      <c r="B74" s="307">
        <v>86</v>
      </c>
      <c r="C74" s="300">
        <f t="shared" si="3"/>
        <v>50</v>
      </c>
      <c r="D74" s="309">
        <v>25</v>
      </c>
      <c r="E74" s="305">
        <v>25</v>
      </c>
      <c r="F74" s="302">
        <f t="shared" si="4"/>
        <v>21</v>
      </c>
      <c r="G74" s="303">
        <v>5</v>
      </c>
      <c r="H74" s="305">
        <v>16</v>
      </c>
      <c r="I74" s="304">
        <f t="shared" si="5"/>
        <v>157</v>
      </c>
    </row>
    <row r="75" spans="1:9" s="141" customFormat="1" ht="15.75" thickBot="1" x14ac:dyDescent="0.25">
      <c r="A75" s="299" t="s">
        <v>156</v>
      </c>
      <c r="B75" s="307">
        <v>439</v>
      </c>
      <c r="C75" s="300">
        <f t="shared" si="3"/>
        <v>159</v>
      </c>
      <c r="D75" s="301">
        <v>68</v>
      </c>
      <c r="E75" s="305">
        <v>91</v>
      </c>
      <c r="F75" s="302">
        <f t="shared" si="4"/>
        <v>101</v>
      </c>
      <c r="G75" s="303">
        <v>40</v>
      </c>
      <c r="H75" s="305">
        <v>61</v>
      </c>
      <c r="I75" s="304">
        <f t="shared" si="5"/>
        <v>699</v>
      </c>
    </row>
    <row r="76" spans="1:9" s="141" customFormat="1" ht="15.75" thickBot="1" x14ac:dyDescent="0.25">
      <c r="A76" s="299" t="s">
        <v>157</v>
      </c>
      <c r="B76" s="307">
        <v>2</v>
      </c>
      <c r="C76" s="300">
        <f t="shared" si="3"/>
        <v>3</v>
      </c>
      <c r="D76" s="301">
        <v>3</v>
      </c>
      <c r="E76" s="301"/>
      <c r="F76" s="302">
        <f t="shared" si="4"/>
        <v>0</v>
      </c>
      <c r="G76" s="303"/>
      <c r="H76" s="301"/>
      <c r="I76" s="304">
        <f t="shared" si="5"/>
        <v>5</v>
      </c>
    </row>
    <row r="77" spans="1:9" s="141" customFormat="1" ht="15.75" thickBot="1" x14ac:dyDescent="0.25">
      <c r="A77" s="299" t="s">
        <v>158</v>
      </c>
      <c r="B77" s="307">
        <v>3</v>
      </c>
      <c r="C77" s="300">
        <f>SUM(D77:E77)</f>
        <v>1</v>
      </c>
      <c r="D77" s="301"/>
      <c r="E77" s="305">
        <v>1</v>
      </c>
      <c r="F77" s="302">
        <f t="shared" si="4"/>
        <v>0</v>
      </c>
      <c r="G77" s="303"/>
      <c r="H77" s="301"/>
      <c r="I77" s="304">
        <f t="shared" si="5"/>
        <v>4</v>
      </c>
    </row>
    <row r="78" spans="1:9" s="141" customFormat="1" ht="15.75" thickBot="1" x14ac:dyDescent="0.3">
      <c r="A78" s="299" t="s">
        <v>159</v>
      </c>
      <c r="B78" s="307">
        <v>137</v>
      </c>
      <c r="C78" s="300">
        <f t="shared" si="3"/>
        <v>82</v>
      </c>
      <c r="D78" s="309">
        <v>35</v>
      </c>
      <c r="E78" s="305">
        <v>47</v>
      </c>
      <c r="F78" s="302">
        <f t="shared" si="4"/>
        <v>30</v>
      </c>
      <c r="G78" s="303">
        <v>16</v>
      </c>
      <c r="H78" s="305">
        <v>14</v>
      </c>
      <c r="I78" s="304">
        <f t="shared" si="5"/>
        <v>249</v>
      </c>
    </row>
    <row r="79" spans="1:9" s="141" customFormat="1" ht="15.75" thickBot="1" x14ac:dyDescent="0.3">
      <c r="A79" s="299" t="s">
        <v>160</v>
      </c>
      <c r="B79" s="307">
        <v>454</v>
      </c>
      <c r="C79" s="300">
        <f t="shared" si="3"/>
        <v>220</v>
      </c>
      <c r="D79" s="309">
        <v>123</v>
      </c>
      <c r="E79" s="305">
        <v>97</v>
      </c>
      <c r="F79" s="302">
        <f t="shared" si="4"/>
        <v>117</v>
      </c>
      <c r="G79" s="303">
        <v>62</v>
      </c>
      <c r="H79" s="305">
        <v>55</v>
      </c>
      <c r="I79" s="304">
        <f t="shared" si="5"/>
        <v>791</v>
      </c>
    </row>
    <row r="80" spans="1:9" s="141" customFormat="1" ht="15.75" thickBot="1" x14ac:dyDescent="0.3">
      <c r="A80" s="299" t="s">
        <v>161</v>
      </c>
      <c r="B80" s="307">
        <v>5654</v>
      </c>
      <c r="C80" s="300">
        <f t="shared" si="3"/>
        <v>2166</v>
      </c>
      <c r="D80" s="309">
        <v>1013</v>
      </c>
      <c r="E80" s="305">
        <v>1153</v>
      </c>
      <c r="F80" s="302">
        <f t="shared" si="4"/>
        <v>1604</v>
      </c>
      <c r="G80" s="306">
        <v>817</v>
      </c>
      <c r="H80" s="305">
        <v>787</v>
      </c>
      <c r="I80" s="304">
        <f t="shared" si="5"/>
        <v>9424</v>
      </c>
    </row>
    <row r="81" spans="1:9" s="141" customFormat="1" ht="15.75" thickBot="1" x14ac:dyDescent="0.3">
      <c r="A81" s="299" t="s">
        <v>162</v>
      </c>
      <c r="B81" s="307">
        <v>113</v>
      </c>
      <c r="C81" s="300">
        <f t="shared" si="3"/>
        <v>58</v>
      </c>
      <c r="D81" s="309">
        <v>35</v>
      </c>
      <c r="E81" s="305">
        <v>23</v>
      </c>
      <c r="F81" s="302">
        <f t="shared" si="4"/>
        <v>35</v>
      </c>
      <c r="G81" s="306">
        <v>15</v>
      </c>
      <c r="H81" s="305">
        <v>20</v>
      </c>
      <c r="I81" s="304">
        <f t="shared" si="5"/>
        <v>206</v>
      </c>
    </row>
    <row r="82" spans="1:9" s="141" customFormat="1" ht="15.75" thickBot="1" x14ac:dyDescent="0.25">
      <c r="A82" s="299" t="s">
        <v>163</v>
      </c>
      <c r="B82" s="307">
        <v>11</v>
      </c>
      <c r="C82" s="300">
        <f t="shared" si="3"/>
        <v>1</v>
      </c>
      <c r="D82" s="301"/>
      <c r="E82" s="305">
        <v>1</v>
      </c>
      <c r="F82" s="302">
        <f t="shared" si="4"/>
        <v>5</v>
      </c>
      <c r="G82" s="306">
        <v>3</v>
      </c>
      <c r="H82" s="305">
        <v>2</v>
      </c>
      <c r="I82" s="304">
        <f t="shared" si="5"/>
        <v>17</v>
      </c>
    </row>
    <row r="83" spans="1:9" s="141" customFormat="1" ht="22.5" customHeight="1" thickBot="1" x14ac:dyDescent="0.25">
      <c r="A83" s="312" t="s">
        <v>164</v>
      </c>
      <c r="B83" s="307">
        <v>21</v>
      </c>
      <c r="C83" s="300">
        <f t="shared" si="3"/>
        <v>11</v>
      </c>
      <c r="D83" s="301">
        <v>4</v>
      </c>
      <c r="E83" s="305">
        <v>7</v>
      </c>
      <c r="F83" s="302">
        <f t="shared" si="4"/>
        <v>5</v>
      </c>
      <c r="G83" s="306">
        <v>3</v>
      </c>
      <c r="H83" s="305">
        <v>2</v>
      </c>
      <c r="I83" s="304">
        <f t="shared" si="5"/>
        <v>37</v>
      </c>
    </row>
    <row r="84" spans="1:9" s="141" customFormat="1" ht="15.75" thickBot="1" x14ac:dyDescent="0.25">
      <c r="A84" s="299" t="s">
        <v>165</v>
      </c>
      <c r="B84" s="307">
        <v>3</v>
      </c>
      <c r="C84" s="300">
        <f t="shared" si="3"/>
        <v>1</v>
      </c>
      <c r="D84" s="301"/>
      <c r="E84" s="305">
        <v>1</v>
      </c>
      <c r="F84" s="302">
        <f t="shared" si="4"/>
        <v>0</v>
      </c>
      <c r="G84" s="303"/>
      <c r="H84" s="301"/>
      <c r="I84" s="304">
        <f t="shared" si="5"/>
        <v>4</v>
      </c>
    </row>
    <row r="85" spans="1:9" s="141" customFormat="1" ht="15.75" thickBot="1" x14ac:dyDescent="0.25">
      <c r="A85" s="299" t="s">
        <v>71</v>
      </c>
      <c r="B85" s="307">
        <v>109602</v>
      </c>
      <c r="C85" s="300">
        <f t="shared" si="3"/>
        <v>38216</v>
      </c>
      <c r="D85" s="305">
        <v>16370</v>
      </c>
      <c r="E85" s="305">
        <v>21846</v>
      </c>
      <c r="F85" s="302">
        <f t="shared" si="4"/>
        <v>29324</v>
      </c>
      <c r="G85" s="306">
        <v>12235</v>
      </c>
      <c r="H85" s="305">
        <v>17089</v>
      </c>
      <c r="I85" s="304">
        <f t="shared" si="5"/>
        <v>177142</v>
      </c>
    </row>
    <row r="86" spans="1:9" s="141" customFormat="1" ht="15.75" thickBot="1" x14ac:dyDescent="0.25">
      <c r="A86" s="299" t="s">
        <v>166</v>
      </c>
      <c r="B86" s="307">
        <v>1446</v>
      </c>
      <c r="C86" s="300">
        <f t="shared" si="3"/>
        <v>470</v>
      </c>
      <c r="D86" s="305">
        <v>278</v>
      </c>
      <c r="E86" s="305">
        <v>192</v>
      </c>
      <c r="F86" s="302">
        <f t="shared" si="4"/>
        <v>316</v>
      </c>
      <c r="G86" s="306">
        <v>164</v>
      </c>
      <c r="H86" s="305">
        <v>152</v>
      </c>
      <c r="I86" s="304">
        <f t="shared" si="5"/>
        <v>2232</v>
      </c>
    </row>
    <row r="87" spans="1:9" s="141" customFormat="1" ht="15.75" thickBot="1" x14ac:dyDescent="0.25">
      <c r="A87" s="299" t="s">
        <v>167</v>
      </c>
      <c r="B87" s="307">
        <v>133</v>
      </c>
      <c r="C87" s="300">
        <f t="shared" si="3"/>
        <v>75</v>
      </c>
      <c r="D87" s="305">
        <v>25</v>
      </c>
      <c r="E87" s="305">
        <v>50</v>
      </c>
      <c r="F87" s="302">
        <f t="shared" si="4"/>
        <v>28</v>
      </c>
      <c r="G87" s="306">
        <v>13</v>
      </c>
      <c r="H87" s="305">
        <v>15</v>
      </c>
      <c r="I87" s="304">
        <f t="shared" si="5"/>
        <v>236</v>
      </c>
    </row>
    <row r="88" spans="1:9" s="141" customFormat="1" ht="15.75" thickBot="1" x14ac:dyDescent="0.25">
      <c r="A88" s="299" t="s">
        <v>168</v>
      </c>
      <c r="B88" s="307">
        <v>269</v>
      </c>
      <c r="C88" s="300">
        <f t="shared" si="3"/>
        <v>114</v>
      </c>
      <c r="D88" s="305">
        <v>55</v>
      </c>
      <c r="E88" s="305">
        <v>59</v>
      </c>
      <c r="F88" s="302">
        <f t="shared" si="4"/>
        <v>50</v>
      </c>
      <c r="G88" s="306">
        <v>19</v>
      </c>
      <c r="H88" s="305">
        <v>31</v>
      </c>
      <c r="I88" s="304">
        <f t="shared" si="5"/>
        <v>433</v>
      </c>
    </row>
    <row r="89" spans="1:9" s="141" customFormat="1" ht="15.75" thickBot="1" x14ac:dyDescent="0.25">
      <c r="A89" s="299" t="s">
        <v>169</v>
      </c>
      <c r="B89" s="307">
        <v>524</v>
      </c>
      <c r="C89" s="300">
        <f t="shared" si="3"/>
        <v>214</v>
      </c>
      <c r="D89" s="305">
        <v>98</v>
      </c>
      <c r="E89" s="305">
        <v>116</v>
      </c>
      <c r="F89" s="302">
        <f t="shared" si="4"/>
        <v>130</v>
      </c>
      <c r="G89" s="303">
        <v>69</v>
      </c>
      <c r="H89" s="305">
        <v>61</v>
      </c>
      <c r="I89" s="304">
        <f t="shared" si="5"/>
        <v>868</v>
      </c>
    </row>
    <row r="90" spans="1:9" s="141" customFormat="1" ht="15.75" thickBot="1" x14ac:dyDescent="0.25">
      <c r="A90" s="299" t="s">
        <v>170</v>
      </c>
      <c r="B90" s="307">
        <v>88</v>
      </c>
      <c r="C90" s="300">
        <f t="shared" si="3"/>
        <v>69</v>
      </c>
      <c r="D90" s="305">
        <v>28</v>
      </c>
      <c r="E90" s="305">
        <v>41</v>
      </c>
      <c r="F90" s="302">
        <f t="shared" si="4"/>
        <v>19</v>
      </c>
      <c r="G90" s="303">
        <v>4</v>
      </c>
      <c r="H90" s="305">
        <v>15</v>
      </c>
      <c r="I90" s="304">
        <f t="shared" si="5"/>
        <v>176</v>
      </c>
    </row>
    <row r="91" spans="1:9" s="141" customFormat="1" ht="15.75" thickBot="1" x14ac:dyDescent="0.25">
      <c r="A91" s="299" t="s">
        <v>171</v>
      </c>
      <c r="B91" s="307">
        <v>120</v>
      </c>
      <c r="C91" s="300">
        <f t="shared" si="3"/>
        <v>103</v>
      </c>
      <c r="D91" s="305">
        <v>59</v>
      </c>
      <c r="E91" s="305">
        <v>44</v>
      </c>
      <c r="F91" s="302">
        <f t="shared" si="4"/>
        <v>36</v>
      </c>
      <c r="G91" s="303">
        <v>10</v>
      </c>
      <c r="H91" s="305">
        <v>26</v>
      </c>
      <c r="I91" s="304">
        <f t="shared" si="5"/>
        <v>259</v>
      </c>
    </row>
    <row r="92" spans="1:9" s="141" customFormat="1" ht="15.75" thickBot="1" x14ac:dyDescent="0.25">
      <c r="A92" s="299" t="s">
        <v>172</v>
      </c>
      <c r="B92" s="307">
        <v>95</v>
      </c>
      <c r="C92" s="300">
        <f t="shared" si="3"/>
        <v>50</v>
      </c>
      <c r="D92" s="305">
        <v>22</v>
      </c>
      <c r="E92" s="305">
        <v>28</v>
      </c>
      <c r="F92" s="302">
        <f t="shared" si="4"/>
        <v>20</v>
      </c>
      <c r="G92" s="303">
        <v>13</v>
      </c>
      <c r="H92" s="305">
        <v>7</v>
      </c>
      <c r="I92" s="304">
        <f t="shared" si="5"/>
        <v>165</v>
      </c>
    </row>
    <row r="93" spans="1:9" s="141" customFormat="1" ht="15.75" thickBot="1" x14ac:dyDescent="0.25">
      <c r="A93" s="299" t="s">
        <v>173</v>
      </c>
      <c r="B93" s="307">
        <v>16</v>
      </c>
      <c r="C93" s="300">
        <f t="shared" si="3"/>
        <v>5</v>
      </c>
      <c r="D93" s="305">
        <v>1</v>
      </c>
      <c r="E93" s="305">
        <v>4</v>
      </c>
      <c r="F93" s="302">
        <f t="shared" si="4"/>
        <v>1</v>
      </c>
      <c r="G93" s="303"/>
      <c r="H93" s="305">
        <v>1</v>
      </c>
      <c r="I93" s="304">
        <f t="shared" si="5"/>
        <v>22</v>
      </c>
    </row>
    <row r="94" spans="1:9" s="141" customFormat="1" ht="15.75" thickBot="1" x14ac:dyDescent="0.25">
      <c r="A94" s="299" t="s">
        <v>174</v>
      </c>
      <c r="B94" s="307">
        <v>103</v>
      </c>
      <c r="C94" s="300">
        <f t="shared" si="3"/>
        <v>34</v>
      </c>
      <c r="D94" s="305">
        <v>17</v>
      </c>
      <c r="E94" s="305">
        <v>17</v>
      </c>
      <c r="F94" s="302">
        <f t="shared" si="4"/>
        <v>18</v>
      </c>
      <c r="G94" s="303">
        <v>6</v>
      </c>
      <c r="H94" s="305">
        <v>12</v>
      </c>
      <c r="I94" s="304">
        <f t="shared" si="5"/>
        <v>155</v>
      </c>
    </row>
    <row r="95" spans="1:9" s="141" customFormat="1" ht="15.75" thickBot="1" x14ac:dyDescent="0.25">
      <c r="A95" s="299" t="s">
        <v>175</v>
      </c>
      <c r="B95" s="307">
        <v>179</v>
      </c>
      <c r="C95" s="300">
        <f t="shared" si="3"/>
        <v>105</v>
      </c>
      <c r="D95" s="305">
        <v>32</v>
      </c>
      <c r="E95" s="305">
        <v>73</v>
      </c>
      <c r="F95" s="302">
        <f t="shared" si="4"/>
        <v>53</v>
      </c>
      <c r="G95" s="303">
        <v>25</v>
      </c>
      <c r="H95" s="305">
        <v>28</v>
      </c>
      <c r="I95" s="304">
        <f t="shared" si="5"/>
        <v>337</v>
      </c>
    </row>
    <row r="96" spans="1:9" s="141" customFormat="1" ht="15.75" thickBot="1" x14ac:dyDescent="0.25">
      <c r="A96" s="299" t="s">
        <v>292</v>
      </c>
      <c r="B96" s="307">
        <v>207</v>
      </c>
      <c r="C96" s="300">
        <f t="shared" si="3"/>
        <v>101</v>
      </c>
      <c r="D96" s="305">
        <v>63</v>
      </c>
      <c r="E96" s="305">
        <v>38</v>
      </c>
      <c r="F96" s="302">
        <f t="shared" si="4"/>
        <v>49</v>
      </c>
      <c r="G96" s="303">
        <v>23</v>
      </c>
      <c r="H96" s="305">
        <v>26</v>
      </c>
      <c r="I96" s="304">
        <f t="shared" si="5"/>
        <v>357</v>
      </c>
    </row>
    <row r="97" spans="1:9" s="141" customFormat="1" ht="15.75" thickBot="1" x14ac:dyDescent="0.25">
      <c r="A97" s="299" t="s">
        <v>177</v>
      </c>
      <c r="B97" s="307">
        <v>6465</v>
      </c>
      <c r="C97" s="300">
        <f t="shared" si="3"/>
        <v>2784</v>
      </c>
      <c r="D97" s="305">
        <v>1058</v>
      </c>
      <c r="E97" s="305">
        <v>1726</v>
      </c>
      <c r="F97" s="302">
        <f t="shared" si="4"/>
        <v>1722</v>
      </c>
      <c r="G97" s="306">
        <v>770</v>
      </c>
      <c r="H97" s="305">
        <v>952</v>
      </c>
      <c r="I97" s="304">
        <f t="shared" si="5"/>
        <v>10971</v>
      </c>
    </row>
    <row r="98" spans="1:9" s="141" customFormat="1" ht="15.75" thickBot="1" x14ac:dyDescent="0.25">
      <c r="A98" s="299" t="s">
        <v>178</v>
      </c>
      <c r="B98" s="307">
        <v>54</v>
      </c>
      <c r="C98" s="300">
        <f t="shared" si="3"/>
        <v>65</v>
      </c>
      <c r="D98" s="305">
        <v>48</v>
      </c>
      <c r="E98" s="305">
        <v>17</v>
      </c>
      <c r="F98" s="302">
        <f t="shared" si="4"/>
        <v>17</v>
      </c>
      <c r="G98" s="306">
        <v>5</v>
      </c>
      <c r="H98" s="305">
        <v>12</v>
      </c>
      <c r="I98" s="304">
        <f t="shared" si="5"/>
        <v>136</v>
      </c>
    </row>
    <row r="99" spans="1:9" s="141" customFormat="1" ht="15.75" thickBot="1" x14ac:dyDescent="0.25">
      <c r="A99" s="299" t="s">
        <v>179</v>
      </c>
      <c r="B99" s="307">
        <v>27</v>
      </c>
      <c r="C99" s="300">
        <f t="shared" si="3"/>
        <v>12</v>
      </c>
      <c r="D99" s="305">
        <v>4</v>
      </c>
      <c r="E99" s="305">
        <v>8</v>
      </c>
      <c r="F99" s="302">
        <f t="shared" si="4"/>
        <v>9</v>
      </c>
      <c r="G99" s="306">
        <v>8</v>
      </c>
      <c r="H99" s="305">
        <v>1</v>
      </c>
      <c r="I99" s="304">
        <f t="shared" si="5"/>
        <v>48</v>
      </c>
    </row>
    <row r="100" spans="1:9" s="141" customFormat="1" ht="15.75" thickBot="1" x14ac:dyDescent="0.25">
      <c r="A100" s="299" t="s">
        <v>180</v>
      </c>
      <c r="B100" s="307">
        <v>49</v>
      </c>
      <c r="C100" s="300">
        <f t="shared" si="3"/>
        <v>16</v>
      </c>
      <c r="D100" s="305">
        <v>11</v>
      </c>
      <c r="E100" s="305">
        <v>5</v>
      </c>
      <c r="F100" s="302">
        <f t="shared" si="4"/>
        <v>10</v>
      </c>
      <c r="G100" s="306">
        <v>7</v>
      </c>
      <c r="H100" s="305">
        <v>3</v>
      </c>
      <c r="I100" s="304">
        <f t="shared" si="5"/>
        <v>75</v>
      </c>
    </row>
    <row r="101" spans="1:9" s="141" customFormat="1" ht="15.75" thickBot="1" x14ac:dyDescent="0.25">
      <c r="A101" s="299" t="s">
        <v>181</v>
      </c>
      <c r="B101" s="307">
        <v>622</v>
      </c>
      <c r="C101" s="300">
        <f t="shared" si="3"/>
        <v>284</v>
      </c>
      <c r="D101" s="305">
        <v>119</v>
      </c>
      <c r="E101" s="305">
        <v>165</v>
      </c>
      <c r="F101" s="302">
        <f t="shared" si="4"/>
        <v>123</v>
      </c>
      <c r="G101" s="306">
        <v>62</v>
      </c>
      <c r="H101" s="305">
        <v>61</v>
      </c>
      <c r="I101" s="304">
        <f t="shared" si="5"/>
        <v>1029</v>
      </c>
    </row>
    <row r="102" spans="1:9" s="141" customFormat="1" ht="15.75" thickBot="1" x14ac:dyDescent="0.25">
      <c r="A102" s="299" t="s">
        <v>282</v>
      </c>
      <c r="B102" s="307">
        <v>1</v>
      </c>
      <c r="C102" s="300">
        <f t="shared" si="3"/>
        <v>1</v>
      </c>
      <c r="D102" s="301"/>
      <c r="E102" s="305">
        <v>1</v>
      </c>
      <c r="F102" s="302">
        <f t="shared" si="4"/>
        <v>0</v>
      </c>
      <c r="G102" s="301"/>
      <c r="H102" s="305"/>
      <c r="I102" s="304">
        <f t="shared" si="5"/>
        <v>2</v>
      </c>
    </row>
    <row r="103" spans="1:9" s="141" customFormat="1" ht="15.75" thickBot="1" x14ac:dyDescent="0.25">
      <c r="A103" s="299" t="s">
        <v>182</v>
      </c>
      <c r="B103" s="307">
        <v>58</v>
      </c>
      <c r="C103" s="300">
        <f t="shared" si="3"/>
        <v>23</v>
      </c>
      <c r="D103" s="314">
        <v>15</v>
      </c>
      <c r="E103" s="305">
        <v>8</v>
      </c>
      <c r="F103" s="302">
        <f t="shared" si="4"/>
        <v>12</v>
      </c>
      <c r="G103" s="301">
        <v>2</v>
      </c>
      <c r="H103" s="305">
        <v>10</v>
      </c>
      <c r="I103" s="304">
        <f t="shared" si="5"/>
        <v>93</v>
      </c>
    </row>
    <row r="104" spans="1:9" s="141" customFormat="1" ht="15.75" thickBot="1" x14ac:dyDescent="0.25">
      <c r="A104" s="299" t="s">
        <v>183</v>
      </c>
      <c r="B104" s="307">
        <v>113</v>
      </c>
      <c r="C104" s="300">
        <f t="shared" si="3"/>
        <v>49</v>
      </c>
      <c r="D104" s="314">
        <v>27</v>
      </c>
      <c r="E104" s="301">
        <v>22</v>
      </c>
      <c r="F104" s="302">
        <f t="shared" si="4"/>
        <v>40</v>
      </c>
      <c r="G104" s="301">
        <v>20</v>
      </c>
      <c r="H104" s="301">
        <v>20</v>
      </c>
      <c r="I104" s="304">
        <f t="shared" si="5"/>
        <v>202</v>
      </c>
    </row>
    <row r="105" spans="1:9" s="141" customFormat="1" ht="15.75" thickBot="1" x14ac:dyDescent="0.25">
      <c r="A105" s="299" t="s">
        <v>184</v>
      </c>
      <c r="B105" s="307">
        <v>2</v>
      </c>
      <c r="C105" s="300">
        <f t="shared" si="3"/>
        <v>2</v>
      </c>
      <c r="D105" s="314">
        <v>2</v>
      </c>
      <c r="E105" s="301"/>
      <c r="F105" s="302">
        <f t="shared" si="4"/>
        <v>0</v>
      </c>
      <c r="G105" s="301"/>
      <c r="H105" s="301"/>
      <c r="I105" s="304">
        <f t="shared" si="5"/>
        <v>4</v>
      </c>
    </row>
    <row r="106" spans="1:9" s="141" customFormat="1" ht="15.75" thickBot="1" x14ac:dyDescent="0.25">
      <c r="A106" s="299" t="s">
        <v>185</v>
      </c>
      <c r="B106" s="307">
        <v>49</v>
      </c>
      <c r="C106" s="300">
        <f t="shared" si="3"/>
        <v>11</v>
      </c>
      <c r="D106" s="314">
        <v>8</v>
      </c>
      <c r="E106" s="301">
        <v>3</v>
      </c>
      <c r="F106" s="302">
        <f t="shared" si="4"/>
        <v>9</v>
      </c>
      <c r="G106" s="301">
        <v>3</v>
      </c>
      <c r="H106" s="301">
        <v>6</v>
      </c>
      <c r="I106" s="304">
        <f t="shared" si="5"/>
        <v>69</v>
      </c>
    </row>
    <row r="107" spans="1:9" s="141" customFormat="1" ht="15.75" thickBot="1" x14ac:dyDescent="0.25">
      <c r="A107" s="299" t="s">
        <v>186</v>
      </c>
      <c r="B107" s="307">
        <v>274</v>
      </c>
      <c r="C107" s="300">
        <f t="shared" si="3"/>
        <v>124</v>
      </c>
      <c r="D107" s="314">
        <v>59</v>
      </c>
      <c r="E107" s="301">
        <v>65</v>
      </c>
      <c r="F107" s="302">
        <f t="shared" si="4"/>
        <v>63</v>
      </c>
      <c r="G107" s="301">
        <v>33</v>
      </c>
      <c r="H107" s="301">
        <v>30</v>
      </c>
      <c r="I107" s="304">
        <f t="shared" si="5"/>
        <v>461</v>
      </c>
    </row>
    <row r="108" spans="1:9" s="141" customFormat="1" ht="15.75" thickBot="1" x14ac:dyDescent="0.25">
      <c r="A108" s="299" t="s">
        <v>187</v>
      </c>
      <c r="B108" s="307">
        <v>2803</v>
      </c>
      <c r="C108" s="300">
        <f t="shared" si="3"/>
        <v>1414</v>
      </c>
      <c r="D108" s="314">
        <v>756</v>
      </c>
      <c r="E108" s="305">
        <v>658</v>
      </c>
      <c r="F108" s="302">
        <f t="shared" si="4"/>
        <v>695</v>
      </c>
      <c r="G108" s="301">
        <v>326</v>
      </c>
      <c r="H108" s="301">
        <v>369</v>
      </c>
      <c r="I108" s="304">
        <f t="shared" si="5"/>
        <v>4912</v>
      </c>
    </row>
    <row r="109" spans="1:9" s="141" customFormat="1" ht="15.75" thickBot="1" x14ac:dyDescent="0.25">
      <c r="A109" s="299" t="s">
        <v>188</v>
      </c>
      <c r="B109" s="307">
        <v>16</v>
      </c>
      <c r="C109" s="300">
        <f t="shared" si="3"/>
        <v>2</v>
      </c>
      <c r="D109" s="314">
        <v>1</v>
      </c>
      <c r="E109" s="305">
        <v>1</v>
      </c>
      <c r="F109" s="302">
        <f t="shared" si="4"/>
        <v>2</v>
      </c>
      <c r="G109" s="301">
        <v>2</v>
      </c>
      <c r="H109" s="301"/>
      <c r="I109" s="310">
        <f t="shared" si="5"/>
        <v>20</v>
      </c>
    </row>
    <row r="110" spans="1:9" s="141" customFormat="1" ht="15.75" thickBot="1" x14ac:dyDescent="0.25">
      <c r="A110" s="299" t="s">
        <v>189</v>
      </c>
      <c r="B110" s="307">
        <v>82</v>
      </c>
      <c r="C110" s="300">
        <f t="shared" si="3"/>
        <v>63</v>
      </c>
      <c r="D110" s="314">
        <v>27</v>
      </c>
      <c r="E110" s="305">
        <v>36</v>
      </c>
      <c r="F110" s="302">
        <f t="shared" si="4"/>
        <v>30</v>
      </c>
      <c r="G110" s="301">
        <v>12</v>
      </c>
      <c r="H110" s="305">
        <v>18</v>
      </c>
      <c r="I110" s="311">
        <f t="shared" si="5"/>
        <v>175</v>
      </c>
    </row>
    <row r="111" spans="1:9" s="141" customFormat="1" ht="15.75" thickBot="1" x14ac:dyDescent="0.25">
      <c r="A111" s="299" t="s">
        <v>190</v>
      </c>
      <c r="B111" s="307">
        <v>70</v>
      </c>
      <c r="C111" s="300">
        <f t="shared" si="3"/>
        <v>36</v>
      </c>
      <c r="D111" s="314">
        <v>12</v>
      </c>
      <c r="E111" s="305">
        <v>24</v>
      </c>
      <c r="F111" s="302">
        <f t="shared" si="4"/>
        <v>13</v>
      </c>
      <c r="G111" s="301">
        <v>4</v>
      </c>
      <c r="H111" s="305">
        <v>9</v>
      </c>
      <c r="I111" s="304">
        <f t="shared" si="5"/>
        <v>119</v>
      </c>
    </row>
    <row r="112" spans="1:9" s="141" customFormat="1" ht="15.75" thickBot="1" x14ac:dyDescent="0.25">
      <c r="A112" s="299" t="s">
        <v>191</v>
      </c>
      <c r="B112" s="307">
        <v>88</v>
      </c>
      <c r="C112" s="300">
        <f t="shared" si="3"/>
        <v>23</v>
      </c>
      <c r="D112" s="314">
        <v>11</v>
      </c>
      <c r="E112" s="305">
        <v>12</v>
      </c>
      <c r="F112" s="302">
        <f t="shared" si="4"/>
        <v>10</v>
      </c>
      <c r="G112" s="301">
        <v>5</v>
      </c>
      <c r="H112" s="305">
        <v>5</v>
      </c>
      <c r="I112" s="304">
        <f t="shared" si="5"/>
        <v>121</v>
      </c>
    </row>
    <row r="113" spans="1:9" s="141" customFormat="1" ht="15.75" thickBot="1" x14ac:dyDescent="0.25">
      <c r="A113" s="299" t="s">
        <v>192</v>
      </c>
      <c r="B113" s="307">
        <v>16</v>
      </c>
      <c r="C113" s="300">
        <f t="shared" si="3"/>
        <v>5</v>
      </c>
      <c r="D113" s="314">
        <v>2</v>
      </c>
      <c r="E113" s="305">
        <v>3</v>
      </c>
      <c r="F113" s="302">
        <f t="shared" si="4"/>
        <v>1</v>
      </c>
      <c r="G113" s="301"/>
      <c r="H113" s="305">
        <v>1</v>
      </c>
      <c r="I113" s="304">
        <f t="shared" si="5"/>
        <v>22</v>
      </c>
    </row>
    <row r="114" spans="1:9" s="141" customFormat="1" ht="15.75" thickBot="1" x14ac:dyDescent="0.25">
      <c r="A114" s="299" t="s">
        <v>193</v>
      </c>
      <c r="B114" s="307">
        <v>2</v>
      </c>
      <c r="C114" s="300">
        <f t="shared" si="3"/>
        <v>1</v>
      </c>
      <c r="D114" s="301"/>
      <c r="E114" s="305">
        <v>1</v>
      </c>
      <c r="F114" s="302">
        <f t="shared" si="4"/>
        <v>2</v>
      </c>
      <c r="G114" s="301">
        <v>2</v>
      </c>
      <c r="H114" s="301"/>
      <c r="I114" s="304">
        <f t="shared" si="5"/>
        <v>5</v>
      </c>
    </row>
    <row r="115" spans="1:9" s="141" customFormat="1" ht="15.75" thickBot="1" x14ac:dyDescent="0.25">
      <c r="A115" s="299" t="s">
        <v>194</v>
      </c>
      <c r="B115" s="307">
        <v>1</v>
      </c>
      <c r="C115" s="300">
        <f t="shared" si="3"/>
        <v>2</v>
      </c>
      <c r="D115" s="314">
        <v>2</v>
      </c>
      <c r="E115" s="301"/>
      <c r="F115" s="302">
        <f t="shared" si="4"/>
        <v>1</v>
      </c>
      <c r="G115" s="301">
        <v>1</v>
      </c>
      <c r="H115" s="301"/>
      <c r="I115" s="304">
        <f t="shared" si="5"/>
        <v>4</v>
      </c>
    </row>
    <row r="116" spans="1:9" s="141" customFormat="1" ht="15.75" thickBot="1" x14ac:dyDescent="0.25">
      <c r="A116" s="299" t="s">
        <v>195</v>
      </c>
      <c r="B116" s="307">
        <v>847</v>
      </c>
      <c r="C116" s="315">
        <f t="shared" si="3"/>
        <v>375</v>
      </c>
      <c r="D116" s="314">
        <v>193</v>
      </c>
      <c r="E116" s="305">
        <v>182</v>
      </c>
      <c r="F116" s="316">
        <f t="shared" si="4"/>
        <v>222</v>
      </c>
      <c r="G116" s="317">
        <v>114</v>
      </c>
      <c r="H116" s="305">
        <v>108</v>
      </c>
      <c r="I116" s="304">
        <f t="shared" si="5"/>
        <v>1444</v>
      </c>
    </row>
    <row r="117" spans="1:9" s="141" customFormat="1" ht="15.75" thickBot="1" x14ac:dyDescent="0.25">
      <c r="A117" s="299" t="s">
        <v>196</v>
      </c>
      <c r="B117" s="307">
        <v>1838</v>
      </c>
      <c r="C117" s="300">
        <f t="shared" si="3"/>
        <v>572</v>
      </c>
      <c r="D117" s="314">
        <v>361</v>
      </c>
      <c r="E117" s="305">
        <v>211</v>
      </c>
      <c r="F117" s="302">
        <f t="shared" si="4"/>
        <v>392</v>
      </c>
      <c r="G117" s="301">
        <v>180</v>
      </c>
      <c r="H117" s="305">
        <v>212</v>
      </c>
      <c r="I117" s="304">
        <f t="shared" si="5"/>
        <v>2802</v>
      </c>
    </row>
    <row r="118" spans="1:9" s="141" customFormat="1" ht="15.75" thickBot="1" x14ac:dyDescent="0.25">
      <c r="A118" s="299" t="s">
        <v>197</v>
      </c>
      <c r="B118" s="307">
        <v>11</v>
      </c>
      <c r="C118" s="300">
        <f t="shared" si="3"/>
        <v>4</v>
      </c>
      <c r="D118" s="314">
        <v>2</v>
      </c>
      <c r="E118" s="305">
        <v>2</v>
      </c>
      <c r="F118" s="302">
        <f t="shared" si="4"/>
        <v>2</v>
      </c>
      <c r="G118" s="301">
        <v>1</v>
      </c>
      <c r="H118" s="305">
        <v>1</v>
      </c>
      <c r="I118" s="304">
        <f t="shared" si="5"/>
        <v>17</v>
      </c>
    </row>
    <row r="119" spans="1:9" s="141" customFormat="1" ht="15.75" thickBot="1" x14ac:dyDescent="0.25">
      <c r="A119" s="299" t="s">
        <v>198</v>
      </c>
      <c r="B119" s="307">
        <v>3</v>
      </c>
      <c r="C119" s="300">
        <f t="shared" si="3"/>
        <v>0</v>
      </c>
      <c r="D119" s="313"/>
      <c r="E119" s="301"/>
      <c r="F119" s="302">
        <f t="shared" si="4"/>
        <v>0</v>
      </c>
      <c r="G119" s="301"/>
      <c r="H119" s="301"/>
      <c r="I119" s="304">
        <f t="shared" si="5"/>
        <v>3</v>
      </c>
    </row>
    <row r="120" spans="1:9" s="141" customFormat="1" ht="15.75" thickBot="1" x14ac:dyDescent="0.25">
      <c r="A120" s="299" t="s">
        <v>199</v>
      </c>
      <c r="B120" s="307">
        <v>1</v>
      </c>
      <c r="C120" s="300">
        <f t="shared" si="3"/>
        <v>1</v>
      </c>
      <c r="D120" s="314">
        <v>1</v>
      </c>
      <c r="E120" s="301"/>
      <c r="F120" s="302">
        <f t="shared" si="4"/>
        <v>1</v>
      </c>
      <c r="G120" s="301">
        <v>1</v>
      </c>
      <c r="H120" s="301"/>
      <c r="I120" s="304">
        <f t="shared" si="5"/>
        <v>3</v>
      </c>
    </row>
    <row r="121" spans="1:9" s="141" customFormat="1" ht="15.75" thickBot="1" x14ac:dyDescent="0.25">
      <c r="A121" s="299" t="s">
        <v>200</v>
      </c>
      <c r="B121" s="307">
        <v>8</v>
      </c>
      <c r="C121" s="300">
        <f t="shared" si="3"/>
        <v>3</v>
      </c>
      <c r="D121" s="314">
        <v>1</v>
      </c>
      <c r="E121" s="301">
        <v>2</v>
      </c>
      <c r="F121" s="302">
        <f t="shared" si="4"/>
        <v>2</v>
      </c>
      <c r="G121" s="301">
        <v>2</v>
      </c>
      <c r="H121" s="301"/>
      <c r="I121" s="304">
        <f t="shared" si="5"/>
        <v>13</v>
      </c>
    </row>
    <row r="122" spans="1:9" s="141" customFormat="1" ht="15.75" thickBot="1" x14ac:dyDescent="0.25">
      <c r="A122" s="299" t="s">
        <v>201</v>
      </c>
      <c r="B122" s="307">
        <v>88</v>
      </c>
      <c r="C122" s="300">
        <f t="shared" si="3"/>
        <v>9</v>
      </c>
      <c r="D122" s="314">
        <v>8</v>
      </c>
      <c r="E122" s="301">
        <v>1</v>
      </c>
      <c r="F122" s="302">
        <f t="shared" si="4"/>
        <v>7</v>
      </c>
      <c r="G122" s="301">
        <v>3</v>
      </c>
      <c r="H122" s="305">
        <v>4</v>
      </c>
      <c r="I122" s="304">
        <f t="shared" si="5"/>
        <v>104</v>
      </c>
    </row>
    <row r="123" spans="1:9" s="141" customFormat="1" ht="15.75" thickBot="1" x14ac:dyDescent="0.25">
      <c r="A123" s="299" t="s">
        <v>202</v>
      </c>
      <c r="B123" s="307">
        <v>36</v>
      </c>
      <c r="C123" s="300">
        <f t="shared" si="3"/>
        <v>19</v>
      </c>
      <c r="D123" s="314">
        <v>10</v>
      </c>
      <c r="E123" s="301">
        <v>9</v>
      </c>
      <c r="F123" s="302">
        <f t="shared" si="4"/>
        <v>4</v>
      </c>
      <c r="G123" s="301">
        <v>1</v>
      </c>
      <c r="H123" s="305">
        <v>3</v>
      </c>
      <c r="I123" s="304">
        <f t="shared" si="5"/>
        <v>59</v>
      </c>
    </row>
    <row r="124" spans="1:9" s="141" customFormat="1" ht="15.75" thickBot="1" x14ac:dyDescent="0.25">
      <c r="A124" s="299" t="s">
        <v>203</v>
      </c>
      <c r="B124" s="307">
        <v>3</v>
      </c>
      <c r="C124" s="300">
        <f t="shared" si="3"/>
        <v>3</v>
      </c>
      <c r="D124" s="314">
        <v>2</v>
      </c>
      <c r="E124" s="301">
        <v>1</v>
      </c>
      <c r="F124" s="302">
        <f t="shared" si="4"/>
        <v>2</v>
      </c>
      <c r="G124" s="301">
        <v>1</v>
      </c>
      <c r="H124" s="305">
        <v>1</v>
      </c>
      <c r="I124" s="304">
        <f t="shared" si="5"/>
        <v>8</v>
      </c>
    </row>
    <row r="125" spans="1:9" s="141" customFormat="1" ht="15.75" thickBot="1" x14ac:dyDescent="0.25">
      <c r="A125" s="299" t="s">
        <v>204</v>
      </c>
      <c r="B125" s="307">
        <v>16</v>
      </c>
      <c r="C125" s="300">
        <f t="shared" si="3"/>
        <v>7</v>
      </c>
      <c r="D125" s="314">
        <v>3</v>
      </c>
      <c r="E125" s="301">
        <v>4</v>
      </c>
      <c r="F125" s="302">
        <f t="shared" si="4"/>
        <v>5</v>
      </c>
      <c r="G125" s="301">
        <v>1</v>
      </c>
      <c r="H125" s="305">
        <v>4</v>
      </c>
      <c r="I125" s="304">
        <f t="shared" si="5"/>
        <v>28</v>
      </c>
    </row>
    <row r="126" spans="1:9" s="141" customFormat="1" ht="15.75" thickBot="1" x14ac:dyDescent="0.25">
      <c r="A126" s="299" t="s">
        <v>205</v>
      </c>
      <c r="B126" s="307">
        <v>1064</v>
      </c>
      <c r="C126" s="300">
        <f t="shared" si="3"/>
        <v>548</v>
      </c>
      <c r="D126" s="314">
        <v>307</v>
      </c>
      <c r="E126" s="305">
        <v>241</v>
      </c>
      <c r="F126" s="302">
        <f t="shared" si="4"/>
        <v>257</v>
      </c>
      <c r="G126" s="301">
        <v>118</v>
      </c>
      <c r="H126" s="305">
        <v>139</v>
      </c>
      <c r="I126" s="304">
        <f t="shared" si="5"/>
        <v>1869</v>
      </c>
    </row>
    <row r="127" spans="1:9" s="141" customFormat="1" ht="15.75" thickBot="1" x14ac:dyDescent="0.25">
      <c r="A127" s="299" t="s">
        <v>207</v>
      </c>
      <c r="B127" s="307">
        <v>4</v>
      </c>
      <c r="C127" s="300">
        <f>SUM(D127:E127)</f>
        <v>1</v>
      </c>
      <c r="D127" s="301"/>
      <c r="E127" s="305">
        <v>1</v>
      </c>
      <c r="F127" s="302">
        <f t="shared" si="4"/>
        <v>0</v>
      </c>
      <c r="G127" s="301"/>
      <c r="H127" s="301"/>
      <c r="I127" s="304">
        <f t="shared" si="5"/>
        <v>5</v>
      </c>
    </row>
    <row r="128" spans="1:9" s="141" customFormat="1" ht="15.75" thickBot="1" x14ac:dyDescent="0.25">
      <c r="A128" s="299" t="s">
        <v>206</v>
      </c>
      <c r="B128" s="307">
        <v>75</v>
      </c>
      <c r="C128" s="300">
        <f t="shared" si="3"/>
        <v>70</v>
      </c>
      <c r="D128" s="301">
        <v>41</v>
      </c>
      <c r="E128" s="305">
        <v>29</v>
      </c>
      <c r="F128" s="302">
        <f t="shared" si="4"/>
        <v>28</v>
      </c>
      <c r="G128" s="301">
        <v>12</v>
      </c>
      <c r="H128" s="301">
        <v>16</v>
      </c>
      <c r="I128" s="304">
        <f t="shared" si="5"/>
        <v>173</v>
      </c>
    </row>
    <row r="129" spans="1:9" s="141" customFormat="1" ht="17.25" thickBot="1" x14ac:dyDescent="0.25">
      <c r="A129" s="299" t="s">
        <v>208</v>
      </c>
      <c r="B129" s="318"/>
      <c r="C129" s="300">
        <f t="shared" si="3"/>
        <v>1</v>
      </c>
      <c r="D129" s="301">
        <v>1</v>
      </c>
      <c r="E129" s="319"/>
      <c r="F129" s="302">
        <f t="shared" si="4"/>
        <v>2</v>
      </c>
      <c r="G129" s="301">
        <v>2</v>
      </c>
      <c r="H129" s="301"/>
      <c r="I129" s="304">
        <f t="shared" si="5"/>
        <v>3</v>
      </c>
    </row>
    <row r="130" spans="1:9" s="141" customFormat="1" ht="15.75" thickBot="1" x14ac:dyDescent="0.25">
      <c r="A130" s="299" t="s">
        <v>209</v>
      </c>
      <c r="B130" s="307">
        <v>1349</v>
      </c>
      <c r="C130" s="300">
        <f t="shared" si="3"/>
        <v>662</v>
      </c>
      <c r="D130" s="314">
        <v>331</v>
      </c>
      <c r="E130" s="305">
        <v>331</v>
      </c>
      <c r="F130" s="302">
        <f t="shared" si="4"/>
        <v>308</v>
      </c>
      <c r="G130" s="301">
        <v>154</v>
      </c>
      <c r="H130" s="305">
        <v>154</v>
      </c>
      <c r="I130" s="304">
        <f t="shared" si="5"/>
        <v>2319</v>
      </c>
    </row>
    <row r="131" spans="1:9" s="141" customFormat="1" ht="15.75" thickBot="1" x14ac:dyDescent="0.25">
      <c r="A131" s="299" t="s">
        <v>210</v>
      </c>
      <c r="B131" s="307">
        <v>16</v>
      </c>
      <c r="C131" s="300">
        <f t="shared" si="3"/>
        <v>2</v>
      </c>
      <c r="D131" s="314">
        <v>1</v>
      </c>
      <c r="E131" s="305">
        <v>1</v>
      </c>
      <c r="F131" s="302">
        <f t="shared" si="4"/>
        <v>2</v>
      </c>
      <c r="G131" s="301">
        <v>1</v>
      </c>
      <c r="H131" s="305">
        <v>1</v>
      </c>
      <c r="I131" s="304">
        <f t="shared" si="5"/>
        <v>20</v>
      </c>
    </row>
    <row r="132" spans="1:9" s="141" customFormat="1" ht="15.75" thickBot="1" x14ac:dyDescent="0.25">
      <c r="A132" s="299" t="s">
        <v>211</v>
      </c>
      <c r="B132" s="307">
        <v>171</v>
      </c>
      <c r="C132" s="300">
        <f t="shared" si="3"/>
        <v>68</v>
      </c>
      <c r="D132" s="314">
        <v>35</v>
      </c>
      <c r="E132" s="305">
        <v>33</v>
      </c>
      <c r="F132" s="302">
        <f t="shared" si="4"/>
        <v>23</v>
      </c>
      <c r="G132" s="301">
        <v>12</v>
      </c>
      <c r="H132" s="305">
        <v>11</v>
      </c>
      <c r="I132" s="304">
        <f t="shared" ref="I132:I137" si="6">SUM(B132,C132,F132)</f>
        <v>262</v>
      </c>
    </row>
    <row r="133" spans="1:9" s="141" customFormat="1" ht="15.75" thickBot="1" x14ac:dyDescent="0.25">
      <c r="A133" s="299" t="s">
        <v>212</v>
      </c>
      <c r="B133" s="307">
        <v>1071</v>
      </c>
      <c r="C133" s="300">
        <f t="shared" si="3"/>
        <v>369</v>
      </c>
      <c r="D133" s="314">
        <v>181</v>
      </c>
      <c r="E133" s="305">
        <v>188</v>
      </c>
      <c r="F133" s="302">
        <f t="shared" si="4"/>
        <v>277</v>
      </c>
      <c r="G133" s="301">
        <v>141</v>
      </c>
      <c r="H133" s="305">
        <v>136</v>
      </c>
      <c r="I133" s="304">
        <f t="shared" si="6"/>
        <v>1717</v>
      </c>
    </row>
    <row r="134" spans="1:9" s="141" customFormat="1" ht="15.75" thickBot="1" x14ac:dyDescent="0.25">
      <c r="A134" s="299" t="s">
        <v>213</v>
      </c>
      <c r="B134" s="307">
        <v>378</v>
      </c>
      <c r="C134" s="300">
        <f t="shared" si="3"/>
        <v>187</v>
      </c>
      <c r="D134" s="314">
        <v>79</v>
      </c>
      <c r="E134" s="305">
        <v>108</v>
      </c>
      <c r="F134" s="302">
        <f t="shared" si="4"/>
        <v>93</v>
      </c>
      <c r="G134" s="301">
        <v>42</v>
      </c>
      <c r="H134" s="305">
        <v>51</v>
      </c>
      <c r="I134" s="304">
        <f t="shared" si="6"/>
        <v>658</v>
      </c>
    </row>
    <row r="135" spans="1:9" s="141" customFormat="1" ht="15.75" thickBot="1" x14ac:dyDescent="0.25">
      <c r="A135" s="299" t="s">
        <v>214</v>
      </c>
      <c r="B135" s="307">
        <v>492</v>
      </c>
      <c r="C135" s="300">
        <f t="shared" si="3"/>
        <v>167</v>
      </c>
      <c r="D135" s="314">
        <v>99</v>
      </c>
      <c r="E135" s="305">
        <v>68</v>
      </c>
      <c r="F135" s="302">
        <f t="shared" si="4"/>
        <v>81</v>
      </c>
      <c r="G135" s="301">
        <v>34</v>
      </c>
      <c r="H135" s="305">
        <v>47</v>
      </c>
      <c r="I135" s="304">
        <f t="shared" si="6"/>
        <v>740</v>
      </c>
    </row>
    <row r="136" spans="1:9" s="141" customFormat="1" ht="15.75" thickBot="1" x14ac:dyDescent="0.25">
      <c r="A136" s="312" t="s">
        <v>215</v>
      </c>
      <c r="B136" s="307">
        <v>232</v>
      </c>
      <c r="C136" s="300">
        <f t="shared" si="3"/>
        <v>106</v>
      </c>
      <c r="D136" s="314">
        <v>58</v>
      </c>
      <c r="E136" s="305">
        <v>48</v>
      </c>
      <c r="F136" s="302">
        <f t="shared" si="4"/>
        <v>50</v>
      </c>
      <c r="G136" s="301">
        <v>18</v>
      </c>
      <c r="H136" s="305">
        <v>32</v>
      </c>
      <c r="I136" s="304">
        <f t="shared" si="6"/>
        <v>388</v>
      </c>
    </row>
    <row r="137" spans="1:9" s="141" customFormat="1" ht="15.75" thickBot="1" x14ac:dyDescent="0.25">
      <c r="A137" s="312" t="s">
        <v>216</v>
      </c>
      <c r="B137" s="307">
        <v>1658</v>
      </c>
      <c r="C137" s="300">
        <f t="shared" si="3"/>
        <v>919</v>
      </c>
      <c r="D137" s="314">
        <v>372</v>
      </c>
      <c r="E137" s="305">
        <v>547</v>
      </c>
      <c r="F137" s="302">
        <f t="shared" si="4"/>
        <v>433</v>
      </c>
      <c r="G137" s="301">
        <v>206</v>
      </c>
      <c r="H137" s="305">
        <v>227</v>
      </c>
      <c r="I137" s="304">
        <f t="shared" si="6"/>
        <v>3010</v>
      </c>
    </row>
    <row r="138" spans="1:9" s="141" customFormat="1" ht="15.75" thickBot="1" x14ac:dyDescent="0.25">
      <c r="A138" s="299" t="s">
        <v>217</v>
      </c>
      <c r="B138" s="307">
        <v>26</v>
      </c>
      <c r="C138" s="300">
        <f t="shared" ref="C138:C186" si="7">SUM(D138:E138)</f>
        <v>6</v>
      </c>
      <c r="D138" s="314">
        <v>3</v>
      </c>
      <c r="E138" s="305">
        <v>3</v>
      </c>
      <c r="F138" s="302">
        <f t="shared" ref="F138:F186" si="8">SUM(G138,H138)</f>
        <v>3</v>
      </c>
      <c r="G138" s="301">
        <v>3</v>
      </c>
      <c r="H138" s="305"/>
      <c r="I138" s="304">
        <f>SUM(B138+C138+F138)</f>
        <v>35</v>
      </c>
    </row>
    <row r="139" spans="1:9" s="141" customFormat="1" ht="15.75" thickBot="1" x14ac:dyDescent="0.25">
      <c r="A139" s="299" t="s">
        <v>218</v>
      </c>
      <c r="B139" s="307">
        <v>12</v>
      </c>
      <c r="C139" s="300">
        <f t="shared" si="7"/>
        <v>3</v>
      </c>
      <c r="D139" s="314">
        <v>2</v>
      </c>
      <c r="E139" s="305">
        <v>1</v>
      </c>
      <c r="F139" s="302">
        <f t="shared" si="8"/>
        <v>4</v>
      </c>
      <c r="G139" s="301">
        <v>3</v>
      </c>
      <c r="H139" s="305">
        <v>1</v>
      </c>
      <c r="I139" s="304">
        <f t="shared" ref="I139:I185" si="9">SUM(B139,C139,F139)</f>
        <v>19</v>
      </c>
    </row>
    <row r="140" spans="1:9" s="141" customFormat="1" ht="15.75" thickBot="1" x14ac:dyDescent="0.25">
      <c r="A140" s="299" t="s">
        <v>219</v>
      </c>
      <c r="B140" s="307">
        <v>38</v>
      </c>
      <c r="C140" s="300">
        <f t="shared" si="7"/>
        <v>25</v>
      </c>
      <c r="D140" s="314">
        <v>15</v>
      </c>
      <c r="E140" s="305">
        <v>10</v>
      </c>
      <c r="F140" s="302">
        <f t="shared" si="8"/>
        <v>6</v>
      </c>
      <c r="G140" s="301">
        <v>3</v>
      </c>
      <c r="H140" s="305">
        <v>3</v>
      </c>
      <c r="I140" s="304">
        <f t="shared" si="9"/>
        <v>69</v>
      </c>
    </row>
    <row r="141" spans="1:9" s="141" customFormat="1" ht="15.75" thickBot="1" x14ac:dyDescent="0.25">
      <c r="A141" s="299" t="s">
        <v>220</v>
      </c>
      <c r="B141" s="307">
        <v>2</v>
      </c>
      <c r="C141" s="300">
        <f t="shared" si="7"/>
        <v>2</v>
      </c>
      <c r="D141" s="301"/>
      <c r="E141" s="305">
        <v>2</v>
      </c>
      <c r="F141" s="302">
        <f t="shared" si="8"/>
        <v>1</v>
      </c>
      <c r="G141" s="301"/>
      <c r="H141" s="305">
        <v>1</v>
      </c>
      <c r="I141" s="304">
        <f t="shared" si="9"/>
        <v>5</v>
      </c>
    </row>
    <row r="142" spans="1:9" s="141" customFormat="1" ht="15.75" thickBot="1" x14ac:dyDescent="0.25">
      <c r="A142" s="299" t="s">
        <v>221</v>
      </c>
      <c r="B142" s="307">
        <v>79</v>
      </c>
      <c r="C142" s="300">
        <f t="shared" si="7"/>
        <v>19</v>
      </c>
      <c r="D142" s="301">
        <v>8</v>
      </c>
      <c r="E142" s="305">
        <v>11</v>
      </c>
      <c r="F142" s="302">
        <f t="shared" si="8"/>
        <v>11</v>
      </c>
      <c r="G142" s="301">
        <v>6</v>
      </c>
      <c r="H142" s="305">
        <v>5</v>
      </c>
      <c r="I142" s="304">
        <f t="shared" si="9"/>
        <v>109</v>
      </c>
    </row>
    <row r="143" spans="1:9" s="141" customFormat="1" ht="15.75" thickBot="1" x14ac:dyDescent="0.25">
      <c r="A143" s="299" t="s">
        <v>222</v>
      </c>
      <c r="B143" s="307">
        <v>137</v>
      </c>
      <c r="C143" s="300">
        <f t="shared" si="7"/>
        <v>71</v>
      </c>
      <c r="D143" s="301">
        <v>24</v>
      </c>
      <c r="E143" s="305">
        <v>47</v>
      </c>
      <c r="F143" s="302">
        <f t="shared" si="8"/>
        <v>23</v>
      </c>
      <c r="G143" s="301">
        <v>13</v>
      </c>
      <c r="H143" s="301">
        <v>10</v>
      </c>
      <c r="I143" s="304">
        <f t="shared" si="9"/>
        <v>231</v>
      </c>
    </row>
    <row r="144" spans="1:9" s="141" customFormat="1" ht="15.75" thickBot="1" x14ac:dyDescent="0.25">
      <c r="A144" s="299" t="s">
        <v>223</v>
      </c>
      <c r="B144" s="307">
        <v>3</v>
      </c>
      <c r="C144" s="300">
        <f>SUM(D144:E144)</f>
        <v>0</v>
      </c>
      <c r="D144" s="301"/>
      <c r="E144" s="301"/>
      <c r="F144" s="302">
        <f t="shared" si="8"/>
        <v>0</v>
      </c>
      <c r="G144" s="301"/>
      <c r="H144" s="301"/>
      <c r="I144" s="304">
        <f t="shared" si="9"/>
        <v>3</v>
      </c>
    </row>
    <row r="145" spans="1:9" s="141" customFormat="1" ht="15.75" thickBot="1" x14ac:dyDescent="0.25">
      <c r="A145" s="299" t="s">
        <v>224</v>
      </c>
      <c r="B145" s="307">
        <v>169</v>
      </c>
      <c r="C145" s="300">
        <f t="shared" si="7"/>
        <v>64</v>
      </c>
      <c r="D145" s="314">
        <v>24</v>
      </c>
      <c r="E145" s="305">
        <v>40</v>
      </c>
      <c r="F145" s="302">
        <f t="shared" si="8"/>
        <v>55</v>
      </c>
      <c r="G145" s="301">
        <v>26</v>
      </c>
      <c r="H145" s="301">
        <v>29</v>
      </c>
      <c r="I145" s="304">
        <f t="shared" si="9"/>
        <v>288</v>
      </c>
    </row>
    <row r="146" spans="1:9" s="141" customFormat="1" ht="15.75" thickBot="1" x14ac:dyDescent="0.25">
      <c r="A146" s="299" t="s">
        <v>225</v>
      </c>
      <c r="B146" s="307">
        <v>61</v>
      </c>
      <c r="C146" s="300">
        <f t="shared" si="7"/>
        <v>28</v>
      </c>
      <c r="D146" s="314">
        <v>9</v>
      </c>
      <c r="E146" s="305">
        <v>19</v>
      </c>
      <c r="F146" s="302">
        <f t="shared" si="8"/>
        <v>24</v>
      </c>
      <c r="G146" s="301">
        <v>15</v>
      </c>
      <c r="H146" s="305">
        <v>9</v>
      </c>
      <c r="I146" s="304">
        <f t="shared" si="9"/>
        <v>113</v>
      </c>
    </row>
    <row r="147" spans="1:9" s="141" customFormat="1" ht="15.75" thickBot="1" x14ac:dyDescent="0.25">
      <c r="A147" s="299" t="s">
        <v>226</v>
      </c>
      <c r="B147" s="307">
        <v>71</v>
      </c>
      <c r="C147" s="300">
        <f t="shared" si="7"/>
        <v>30</v>
      </c>
      <c r="D147" s="314">
        <v>17</v>
      </c>
      <c r="E147" s="305">
        <v>13</v>
      </c>
      <c r="F147" s="302">
        <f t="shared" si="8"/>
        <v>11</v>
      </c>
      <c r="G147" s="301">
        <v>5</v>
      </c>
      <c r="H147" s="305">
        <v>6</v>
      </c>
      <c r="I147" s="304">
        <f t="shared" si="9"/>
        <v>112</v>
      </c>
    </row>
    <row r="148" spans="1:9" s="141" customFormat="1" ht="15.75" thickBot="1" x14ac:dyDescent="0.25">
      <c r="A148" s="299" t="s">
        <v>227</v>
      </c>
      <c r="B148" s="307">
        <v>23</v>
      </c>
      <c r="C148" s="300">
        <f t="shared" si="7"/>
        <v>15</v>
      </c>
      <c r="D148" s="314">
        <v>8</v>
      </c>
      <c r="E148" s="305">
        <v>7</v>
      </c>
      <c r="F148" s="302">
        <f t="shared" si="8"/>
        <v>6</v>
      </c>
      <c r="G148" s="301">
        <v>2</v>
      </c>
      <c r="H148" s="305">
        <v>4</v>
      </c>
      <c r="I148" s="304">
        <f t="shared" si="9"/>
        <v>44</v>
      </c>
    </row>
    <row r="149" spans="1:9" s="141" customFormat="1" ht="15.75" thickBot="1" x14ac:dyDescent="0.25">
      <c r="A149" s="299" t="s">
        <v>228</v>
      </c>
      <c r="B149" s="307">
        <v>3036</v>
      </c>
      <c r="C149" s="300">
        <f t="shared" si="7"/>
        <v>1206</v>
      </c>
      <c r="D149" s="314">
        <v>632</v>
      </c>
      <c r="E149" s="305">
        <v>574</v>
      </c>
      <c r="F149" s="302">
        <f t="shared" si="8"/>
        <v>798</v>
      </c>
      <c r="G149" s="301">
        <v>378</v>
      </c>
      <c r="H149" s="305">
        <v>420</v>
      </c>
      <c r="I149" s="304">
        <f t="shared" si="9"/>
        <v>5040</v>
      </c>
    </row>
    <row r="150" spans="1:9" s="141" customFormat="1" ht="15.75" thickBot="1" x14ac:dyDescent="0.25">
      <c r="A150" s="299" t="s">
        <v>229</v>
      </c>
      <c r="B150" s="307">
        <v>158</v>
      </c>
      <c r="C150" s="300">
        <f t="shared" si="7"/>
        <v>63</v>
      </c>
      <c r="D150" s="314">
        <v>31</v>
      </c>
      <c r="E150" s="305">
        <v>32</v>
      </c>
      <c r="F150" s="302">
        <f t="shared" si="8"/>
        <v>37</v>
      </c>
      <c r="G150" s="301">
        <v>14</v>
      </c>
      <c r="H150" s="305">
        <v>23</v>
      </c>
      <c r="I150" s="304">
        <f t="shared" si="9"/>
        <v>258</v>
      </c>
    </row>
    <row r="151" spans="1:9" s="141" customFormat="1" ht="15.75" thickBot="1" x14ac:dyDescent="0.25">
      <c r="A151" s="299" t="s">
        <v>230</v>
      </c>
      <c r="B151" s="307">
        <v>73</v>
      </c>
      <c r="C151" s="300">
        <f t="shared" si="7"/>
        <v>33</v>
      </c>
      <c r="D151" s="314">
        <v>15</v>
      </c>
      <c r="E151" s="305">
        <v>18</v>
      </c>
      <c r="F151" s="302">
        <f t="shared" si="8"/>
        <v>23</v>
      </c>
      <c r="G151" s="301">
        <v>11</v>
      </c>
      <c r="H151" s="305">
        <v>12</v>
      </c>
      <c r="I151" s="304">
        <f t="shared" si="9"/>
        <v>129</v>
      </c>
    </row>
    <row r="152" spans="1:9" s="141" customFormat="1" ht="15.75" thickBot="1" x14ac:dyDescent="0.25">
      <c r="A152" s="299" t="s">
        <v>231</v>
      </c>
      <c r="B152" s="307">
        <v>108</v>
      </c>
      <c r="C152" s="300">
        <f t="shared" si="7"/>
        <v>33</v>
      </c>
      <c r="D152" s="314">
        <v>12</v>
      </c>
      <c r="E152" s="305">
        <v>21</v>
      </c>
      <c r="F152" s="302">
        <f t="shared" si="8"/>
        <v>28</v>
      </c>
      <c r="G152" s="301">
        <v>9</v>
      </c>
      <c r="H152" s="305">
        <v>19</v>
      </c>
      <c r="I152" s="304">
        <f t="shared" si="9"/>
        <v>169</v>
      </c>
    </row>
    <row r="153" spans="1:9" s="141" customFormat="1" ht="15.75" thickBot="1" x14ac:dyDescent="0.25">
      <c r="A153" s="299" t="s">
        <v>232</v>
      </c>
      <c r="B153" s="307">
        <v>358</v>
      </c>
      <c r="C153" s="300">
        <f t="shared" si="7"/>
        <v>153</v>
      </c>
      <c r="D153" s="314">
        <v>74</v>
      </c>
      <c r="E153" s="305">
        <v>79</v>
      </c>
      <c r="F153" s="302">
        <f t="shared" si="8"/>
        <v>57</v>
      </c>
      <c r="G153" s="301">
        <v>22</v>
      </c>
      <c r="H153" s="305">
        <v>35</v>
      </c>
      <c r="I153" s="304">
        <f t="shared" si="9"/>
        <v>568</v>
      </c>
    </row>
    <row r="154" spans="1:9" s="141" customFormat="1" ht="15.75" thickBot="1" x14ac:dyDescent="0.25">
      <c r="A154" s="299" t="s">
        <v>233</v>
      </c>
      <c r="B154" s="307">
        <v>11</v>
      </c>
      <c r="C154" s="300">
        <f t="shared" si="7"/>
        <v>11</v>
      </c>
      <c r="D154" s="314">
        <v>6</v>
      </c>
      <c r="E154" s="305">
        <v>5</v>
      </c>
      <c r="F154" s="302">
        <f t="shared" si="8"/>
        <v>1</v>
      </c>
      <c r="G154" s="301"/>
      <c r="H154" s="305">
        <v>1</v>
      </c>
      <c r="I154" s="304">
        <f t="shared" si="9"/>
        <v>23</v>
      </c>
    </row>
    <row r="155" spans="1:9" s="141" customFormat="1" ht="15.75" thickBot="1" x14ac:dyDescent="0.25">
      <c r="A155" s="299" t="s">
        <v>234</v>
      </c>
      <c r="B155" s="307">
        <v>153</v>
      </c>
      <c r="C155" s="300">
        <f t="shared" si="7"/>
        <v>82</v>
      </c>
      <c r="D155" s="314">
        <v>58</v>
      </c>
      <c r="E155" s="305">
        <v>24</v>
      </c>
      <c r="F155" s="302">
        <f t="shared" si="8"/>
        <v>35</v>
      </c>
      <c r="G155" s="301">
        <v>15</v>
      </c>
      <c r="H155" s="305">
        <v>20</v>
      </c>
      <c r="I155" s="304">
        <f t="shared" si="9"/>
        <v>270</v>
      </c>
    </row>
    <row r="156" spans="1:9" s="141" customFormat="1" ht="15.75" thickBot="1" x14ac:dyDescent="0.25">
      <c r="A156" s="299" t="s">
        <v>235</v>
      </c>
      <c r="B156" s="307">
        <v>833</v>
      </c>
      <c r="C156" s="300">
        <f t="shared" si="7"/>
        <v>396</v>
      </c>
      <c r="D156" s="314">
        <v>126</v>
      </c>
      <c r="E156" s="305">
        <v>270</v>
      </c>
      <c r="F156" s="302">
        <f t="shared" si="8"/>
        <v>230</v>
      </c>
      <c r="G156" s="301">
        <v>102</v>
      </c>
      <c r="H156" s="305">
        <v>128</v>
      </c>
      <c r="I156" s="310">
        <f t="shared" si="9"/>
        <v>1459</v>
      </c>
    </row>
    <row r="157" spans="1:9" s="141" customFormat="1" ht="15.75" thickBot="1" x14ac:dyDescent="0.25">
      <c r="A157" s="299" t="s">
        <v>236</v>
      </c>
      <c r="B157" s="307">
        <v>34</v>
      </c>
      <c r="C157" s="300">
        <f t="shared" si="7"/>
        <v>11</v>
      </c>
      <c r="D157" s="314">
        <v>8</v>
      </c>
      <c r="E157" s="305">
        <v>3</v>
      </c>
      <c r="F157" s="302">
        <f t="shared" si="8"/>
        <v>2</v>
      </c>
      <c r="G157" s="301">
        <v>1</v>
      </c>
      <c r="H157" s="305">
        <v>1</v>
      </c>
      <c r="I157" s="311">
        <f t="shared" si="9"/>
        <v>47</v>
      </c>
    </row>
    <row r="158" spans="1:9" s="141" customFormat="1" ht="15.75" thickBot="1" x14ac:dyDescent="0.25">
      <c r="A158" s="299" t="s">
        <v>237</v>
      </c>
      <c r="B158" s="307">
        <v>34</v>
      </c>
      <c r="C158" s="300">
        <f t="shared" si="7"/>
        <v>10</v>
      </c>
      <c r="D158" s="314">
        <v>5</v>
      </c>
      <c r="E158" s="305">
        <v>5</v>
      </c>
      <c r="F158" s="302">
        <f t="shared" si="8"/>
        <v>2</v>
      </c>
      <c r="G158" s="301"/>
      <c r="H158" s="305">
        <v>2</v>
      </c>
      <c r="I158" s="304">
        <f t="shared" si="9"/>
        <v>46</v>
      </c>
    </row>
    <row r="159" spans="1:9" s="141" customFormat="1" ht="15.75" thickBot="1" x14ac:dyDescent="0.25">
      <c r="A159" s="299" t="s">
        <v>238</v>
      </c>
      <c r="B159" s="307">
        <v>25</v>
      </c>
      <c r="C159" s="300">
        <f t="shared" si="7"/>
        <v>6</v>
      </c>
      <c r="D159" s="314">
        <v>2</v>
      </c>
      <c r="E159" s="305">
        <v>4</v>
      </c>
      <c r="F159" s="302">
        <f t="shared" si="8"/>
        <v>3</v>
      </c>
      <c r="G159" s="301"/>
      <c r="H159" s="305">
        <v>3</v>
      </c>
      <c r="I159" s="304">
        <f t="shared" si="9"/>
        <v>34</v>
      </c>
    </row>
    <row r="160" spans="1:9" s="141" customFormat="1" ht="15.75" thickBot="1" x14ac:dyDescent="0.25">
      <c r="A160" s="299" t="s">
        <v>239</v>
      </c>
      <c r="B160" s="307">
        <v>23</v>
      </c>
      <c r="C160" s="300">
        <f t="shared" si="7"/>
        <v>6</v>
      </c>
      <c r="D160" s="314">
        <v>2</v>
      </c>
      <c r="E160" s="305">
        <v>4</v>
      </c>
      <c r="F160" s="302">
        <f t="shared" si="8"/>
        <v>5</v>
      </c>
      <c r="G160" s="301">
        <v>3</v>
      </c>
      <c r="H160" s="305">
        <v>2</v>
      </c>
      <c r="I160" s="304">
        <f t="shared" si="9"/>
        <v>34</v>
      </c>
    </row>
    <row r="161" spans="1:9" s="141" customFormat="1" ht="15.75" thickBot="1" x14ac:dyDescent="0.25">
      <c r="A161" s="299" t="s">
        <v>240</v>
      </c>
      <c r="B161" s="307">
        <v>27</v>
      </c>
      <c r="C161" s="300">
        <f t="shared" si="7"/>
        <v>8</v>
      </c>
      <c r="D161" s="314">
        <v>5</v>
      </c>
      <c r="E161" s="305">
        <v>3</v>
      </c>
      <c r="F161" s="302">
        <f t="shared" si="8"/>
        <v>1</v>
      </c>
      <c r="G161" s="301"/>
      <c r="H161" s="301">
        <v>1</v>
      </c>
      <c r="I161" s="304">
        <f t="shared" si="9"/>
        <v>36</v>
      </c>
    </row>
    <row r="162" spans="1:9" s="141" customFormat="1" ht="15.75" thickBot="1" x14ac:dyDescent="0.25">
      <c r="A162" s="299" t="s">
        <v>241</v>
      </c>
      <c r="B162" s="307">
        <v>250</v>
      </c>
      <c r="C162" s="300">
        <f t="shared" si="7"/>
        <v>72</v>
      </c>
      <c r="D162" s="314">
        <v>34</v>
      </c>
      <c r="E162" s="305">
        <v>38</v>
      </c>
      <c r="F162" s="302">
        <f t="shared" si="8"/>
        <v>46</v>
      </c>
      <c r="G162" s="301">
        <v>27</v>
      </c>
      <c r="H162" s="301">
        <v>19</v>
      </c>
      <c r="I162" s="304">
        <f t="shared" si="9"/>
        <v>368</v>
      </c>
    </row>
    <row r="163" spans="1:9" s="141" customFormat="1" ht="15.75" thickBot="1" x14ac:dyDescent="0.25">
      <c r="A163" s="299" t="s">
        <v>242</v>
      </c>
      <c r="B163" s="307">
        <v>1255</v>
      </c>
      <c r="C163" s="300">
        <f t="shared" si="7"/>
        <v>608</v>
      </c>
      <c r="D163" s="314">
        <v>302</v>
      </c>
      <c r="E163" s="305">
        <v>306</v>
      </c>
      <c r="F163" s="302">
        <f t="shared" si="8"/>
        <v>303</v>
      </c>
      <c r="G163" s="301">
        <v>149</v>
      </c>
      <c r="H163" s="301">
        <v>154</v>
      </c>
      <c r="I163" s="304">
        <f t="shared" si="9"/>
        <v>2166</v>
      </c>
    </row>
    <row r="164" spans="1:9" s="141" customFormat="1" ht="15.75" thickBot="1" x14ac:dyDescent="0.25">
      <c r="A164" s="299" t="s">
        <v>243</v>
      </c>
      <c r="B164" s="307">
        <v>55</v>
      </c>
      <c r="C164" s="300">
        <f t="shared" si="7"/>
        <v>23</v>
      </c>
      <c r="D164" s="314">
        <v>7</v>
      </c>
      <c r="E164" s="305">
        <v>16</v>
      </c>
      <c r="F164" s="302">
        <f t="shared" si="8"/>
        <v>12</v>
      </c>
      <c r="G164" s="301">
        <v>2</v>
      </c>
      <c r="H164" s="301">
        <v>10</v>
      </c>
      <c r="I164" s="304">
        <f t="shared" si="9"/>
        <v>90</v>
      </c>
    </row>
    <row r="165" spans="1:9" s="141" customFormat="1" ht="15.75" thickBot="1" x14ac:dyDescent="0.25">
      <c r="A165" s="299" t="s">
        <v>244</v>
      </c>
      <c r="B165" s="307">
        <v>9</v>
      </c>
      <c r="C165" s="300">
        <f t="shared" si="7"/>
        <v>3</v>
      </c>
      <c r="D165" s="314">
        <v>2</v>
      </c>
      <c r="E165" s="305">
        <v>1</v>
      </c>
      <c r="F165" s="302">
        <f t="shared" si="8"/>
        <v>2</v>
      </c>
      <c r="G165" s="301"/>
      <c r="H165" s="301">
        <v>2</v>
      </c>
      <c r="I165" s="304">
        <f t="shared" si="9"/>
        <v>14</v>
      </c>
    </row>
    <row r="166" spans="1:9" s="141" customFormat="1" ht="15.75" thickBot="1" x14ac:dyDescent="0.25">
      <c r="A166" s="299" t="s">
        <v>245</v>
      </c>
      <c r="B166" s="307">
        <v>76</v>
      </c>
      <c r="C166" s="300">
        <f t="shared" si="7"/>
        <v>36</v>
      </c>
      <c r="D166" s="314">
        <v>16</v>
      </c>
      <c r="E166" s="301">
        <v>20</v>
      </c>
      <c r="F166" s="302">
        <f t="shared" si="8"/>
        <v>19</v>
      </c>
      <c r="G166" s="301">
        <v>8</v>
      </c>
      <c r="H166" s="301">
        <v>11</v>
      </c>
      <c r="I166" s="304">
        <f t="shared" si="9"/>
        <v>131</v>
      </c>
    </row>
    <row r="167" spans="1:9" s="141" customFormat="1" ht="15.75" thickBot="1" x14ac:dyDescent="0.25">
      <c r="A167" s="299" t="s">
        <v>246</v>
      </c>
      <c r="B167" s="307">
        <v>49</v>
      </c>
      <c r="C167" s="300">
        <f t="shared" si="7"/>
        <v>31</v>
      </c>
      <c r="D167" s="314">
        <v>19</v>
      </c>
      <c r="E167" s="301">
        <v>12</v>
      </c>
      <c r="F167" s="302">
        <f t="shared" si="8"/>
        <v>14</v>
      </c>
      <c r="G167" s="301">
        <v>5</v>
      </c>
      <c r="H167" s="301">
        <v>9</v>
      </c>
      <c r="I167" s="304">
        <f t="shared" si="9"/>
        <v>94</v>
      </c>
    </row>
    <row r="168" spans="1:9" s="141" customFormat="1" ht="15.75" thickBot="1" x14ac:dyDescent="0.25">
      <c r="A168" s="299" t="s">
        <v>247</v>
      </c>
      <c r="B168" s="307">
        <v>9</v>
      </c>
      <c r="C168" s="300">
        <f t="shared" si="7"/>
        <v>4</v>
      </c>
      <c r="D168" s="314">
        <v>2</v>
      </c>
      <c r="E168" s="301">
        <v>2</v>
      </c>
      <c r="F168" s="302">
        <f t="shared" si="8"/>
        <v>2</v>
      </c>
      <c r="G168" s="301">
        <v>1</v>
      </c>
      <c r="H168" s="301">
        <v>1</v>
      </c>
      <c r="I168" s="304">
        <f t="shared" si="9"/>
        <v>15</v>
      </c>
    </row>
    <row r="169" spans="1:9" s="141" customFormat="1" ht="15.75" thickBot="1" x14ac:dyDescent="0.25">
      <c r="A169" s="299" t="s">
        <v>248</v>
      </c>
      <c r="B169" s="307">
        <v>200</v>
      </c>
      <c r="C169" s="300">
        <f t="shared" si="7"/>
        <v>81</v>
      </c>
      <c r="D169" s="314">
        <v>44</v>
      </c>
      <c r="E169" s="301">
        <v>37</v>
      </c>
      <c r="F169" s="302">
        <f t="shared" si="8"/>
        <v>46</v>
      </c>
      <c r="G169" s="301">
        <v>23</v>
      </c>
      <c r="H169" s="301">
        <v>23</v>
      </c>
      <c r="I169" s="304">
        <f t="shared" si="9"/>
        <v>327</v>
      </c>
    </row>
    <row r="170" spans="1:9" s="141" customFormat="1" ht="15.75" thickBot="1" x14ac:dyDescent="0.25">
      <c r="A170" s="299" t="s">
        <v>249</v>
      </c>
      <c r="B170" s="307">
        <v>17</v>
      </c>
      <c r="C170" s="300">
        <f t="shared" si="7"/>
        <v>19</v>
      </c>
      <c r="D170" s="314">
        <v>11</v>
      </c>
      <c r="E170" s="301">
        <v>8</v>
      </c>
      <c r="F170" s="302">
        <f t="shared" si="8"/>
        <v>5</v>
      </c>
      <c r="G170" s="301">
        <v>2</v>
      </c>
      <c r="H170" s="301">
        <v>3</v>
      </c>
      <c r="I170" s="304">
        <f t="shared" si="9"/>
        <v>41</v>
      </c>
    </row>
    <row r="171" spans="1:9" s="141" customFormat="1" ht="15.75" thickBot="1" x14ac:dyDescent="0.25">
      <c r="A171" s="299" t="s">
        <v>250</v>
      </c>
      <c r="B171" s="307">
        <v>20</v>
      </c>
      <c r="C171" s="300">
        <f t="shared" si="7"/>
        <v>14</v>
      </c>
      <c r="D171" s="314">
        <v>4</v>
      </c>
      <c r="E171" s="301">
        <v>10</v>
      </c>
      <c r="F171" s="302">
        <f t="shared" si="8"/>
        <v>3</v>
      </c>
      <c r="G171" s="301">
        <v>2</v>
      </c>
      <c r="H171" s="301">
        <v>1</v>
      </c>
      <c r="I171" s="304">
        <f t="shared" si="9"/>
        <v>37</v>
      </c>
    </row>
    <row r="172" spans="1:9" s="141" customFormat="1" ht="15.75" thickBot="1" x14ac:dyDescent="0.25">
      <c r="A172" s="299" t="s">
        <v>251</v>
      </c>
      <c r="B172" s="307">
        <v>158</v>
      </c>
      <c r="C172" s="300">
        <f t="shared" si="7"/>
        <v>88</v>
      </c>
      <c r="D172" s="314">
        <v>45</v>
      </c>
      <c r="E172" s="301">
        <v>43</v>
      </c>
      <c r="F172" s="302">
        <f t="shared" si="8"/>
        <v>39</v>
      </c>
      <c r="G172" s="301">
        <v>16</v>
      </c>
      <c r="H172" s="301">
        <v>23</v>
      </c>
      <c r="I172" s="304">
        <f t="shared" si="9"/>
        <v>285</v>
      </c>
    </row>
    <row r="173" spans="1:9" s="141" customFormat="1" ht="15.75" thickBot="1" x14ac:dyDescent="0.25">
      <c r="A173" s="299" t="s">
        <v>252</v>
      </c>
      <c r="B173" s="307">
        <v>102</v>
      </c>
      <c r="C173" s="300">
        <f t="shared" si="7"/>
        <v>35</v>
      </c>
      <c r="D173" s="314">
        <v>19</v>
      </c>
      <c r="E173" s="301">
        <v>16</v>
      </c>
      <c r="F173" s="302">
        <f t="shared" si="8"/>
        <v>12</v>
      </c>
      <c r="G173" s="301">
        <v>6</v>
      </c>
      <c r="H173" s="301">
        <v>6</v>
      </c>
      <c r="I173" s="304">
        <f t="shared" si="9"/>
        <v>149</v>
      </c>
    </row>
    <row r="174" spans="1:9" s="141" customFormat="1" ht="15.75" thickBot="1" x14ac:dyDescent="0.25">
      <c r="A174" s="299" t="s">
        <v>253</v>
      </c>
      <c r="B174" s="307">
        <v>154</v>
      </c>
      <c r="C174" s="300">
        <f t="shared" si="7"/>
        <v>70</v>
      </c>
      <c r="D174" s="314">
        <v>36</v>
      </c>
      <c r="E174" s="301">
        <v>34</v>
      </c>
      <c r="F174" s="302">
        <f t="shared" si="8"/>
        <v>25</v>
      </c>
      <c r="G174" s="301">
        <v>12</v>
      </c>
      <c r="H174" s="301">
        <v>13</v>
      </c>
      <c r="I174" s="304">
        <f t="shared" si="9"/>
        <v>249</v>
      </c>
    </row>
    <row r="175" spans="1:9" s="141" customFormat="1" ht="15.75" thickBot="1" x14ac:dyDescent="0.25">
      <c r="A175" s="299" t="s">
        <v>254</v>
      </c>
      <c r="B175" s="307">
        <v>22</v>
      </c>
      <c r="C175" s="300">
        <f t="shared" si="7"/>
        <v>11</v>
      </c>
      <c r="D175" s="314">
        <v>5</v>
      </c>
      <c r="E175" s="301">
        <v>6</v>
      </c>
      <c r="F175" s="302">
        <f t="shared" si="8"/>
        <v>5</v>
      </c>
      <c r="G175" s="301">
        <v>4</v>
      </c>
      <c r="H175" s="301">
        <v>1</v>
      </c>
      <c r="I175" s="304">
        <f t="shared" si="9"/>
        <v>38</v>
      </c>
    </row>
    <row r="176" spans="1:9" s="141" customFormat="1" ht="15.75" thickBot="1" x14ac:dyDescent="0.25">
      <c r="A176" s="299" t="s">
        <v>255</v>
      </c>
      <c r="B176" s="307">
        <v>54</v>
      </c>
      <c r="C176" s="300">
        <f t="shared" si="7"/>
        <v>30</v>
      </c>
      <c r="D176" s="314">
        <v>15</v>
      </c>
      <c r="E176" s="301">
        <v>15</v>
      </c>
      <c r="F176" s="302">
        <f t="shared" si="8"/>
        <v>13</v>
      </c>
      <c r="G176" s="301">
        <v>5</v>
      </c>
      <c r="H176" s="301">
        <v>8</v>
      </c>
      <c r="I176" s="304">
        <f t="shared" si="9"/>
        <v>97</v>
      </c>
    </row>
    <row r="177" spans="1:11" s="141" customFormat="1" ht="15.75" thickBot="1" x14ac:dyDescent="0.25">
      <c r="A177" s="299" t="s">
        <v>256</v>
      </c>
      <c r="B177" s="307">
        <v>24</v>
      </c>
      <c r="C177" s="300">
        <f t="shared" si="7"/>
        <v>12</v>
      </c>
      <c r="D177" s="314">
        <v>4</v>
      </c>
      <c r="E177" s="301">
        <v>8</v>
      </c>
      <c r="F177" s="302">
        <f t="shared" si="8"/>
        <v>7</v>
      </c>
      <c r="G177" s="301">
        <v>5</v>
      </c>
      <c r="H177" s="301">
        <v>2</v>
      </c>
      <c r="I177" s="304">
        <f t="shared" si="9"/>
        <v>43</v>
      </c>
    </row>
    <row r="178" spans="1:11" s="141" customFormat="1" ht="15.75" thickBot="1" x14ac:dyDescent="0.25">
      <c r="A178" s="299" t="s">
        <v>257</v>
      </c>
      <c r="B178" s="307">
        <v>290</v>
      </c>
      <c r="C178" s="300">
        <f t="shared" si="7"/>
        <v>118</v>
      </c>
      <c r="D178" s="314">
        <v>60</v>
      </c>
      <c r="E178" s="301">
        <v>58</v>
      </c>
      <c r="F178" s="302">
        <f t="shared" si="8"/>
        <v>52</v>
      </c>
      <c r="G178" s="301">
        <v>21</v>
      </c>
      <c r="H178" s="301">
        <v>31</v>
      </c>
      <c r="I178" s="304">
        <f t="shared" si="9"/>
        <v>460</v>
      </c>
    </row>
    <row r="179" spans="1:11" s="141" customFormat="1" ht="15.75" thickBot="1" x14ac:dyDescent="0.25">
      <c r="A179" s="299" t="s">
        <v>258</v>
      </c>
      <c r="B179" s="307">
        <v>35</v>
      </c>
      <c r="C179" s="300">
        <f t="shared" si="7"/>
        <v>17</v>
      </c>
      <c r="D179" s="314">
        <v>2</v>
      </c>
      <c r="E179" s="301">
        <v>15</v>
      </c>
      <c r="F179" s="302">
        <f t="shared" si="8"/>
        <v>6</v>
      </c>
      <c r="G179" s="301">
        <v>1</v>
      </c>
      <c r="H179" s="301">
        <v>5</v>
      </c>
      <c r="I179" s="304">
        <f t="shared" si="9"/>
        <v>58</v>
      </c>
    </row>
    <row r="180" spans="1:11" s="141" customFormat="1" ht="15.75" thickBot="1" x14ac:dyDescent="0.25">
      <c r="A180" s="299" t="s">
        <v>259</v>
      </c>
      <c r="B180" s="307">
        <v>219</v>
      </c>
      <c r="C180" s="300">
        <f t="shared" si="7"/>
        <v>84</v>
      </c>
      <c r="D180" s="314">
        <v>49</v>
      </c>
      <c r="E180" s="301">
        <v>35</v>
      </c>
      <c r="F180" s="302">
        <f t="shared" si="8"/>
        <v>50</v>
      </c>
      <c r="G180" s="301">
        <v>22</v>
      </c>
      <c r="H180" s="301">
        <v>28</v>
      </c>
      <c r="I180" s="304">
        <f t="shared" si="9"/>
        <v>353</v>
      </c>
    </row>
    <row r="181" spans="1:11" s="141" customFormat="1" ht="15.75" thickBot="1" x14ac:dyDescent="0.25">
      <c r="A181" s="299" t="s">
        <v>260</v>
      </c>
      <c r="B181" s="307">
        <v>45</v>
      </c>
      <c r="C181" s="300">
        <f t="shared" si="7"/>
        <v>14</v>
      </c>
      <c r="D181" s="314">
        <v>5</v>
      </c>
      <c r="E181" s="301">
        <v>9</v>
      </c>
      <c r="F181" s="302">
        <f t="shared" si="8"/>
        <v>5</v>
      </c>
      <c r="G181" s="301">
        <v>2</v>
      </c>
      <c r="H181" s="305">
        <v>3</v>
      </c>
      <c r="I181" s="304">
        <f t="shared" si="9"/>
        <v>64</v>
      </c>
    </row>
    <row r="182" spans="1:11" s="141" customFormat="1" ht="15.75" thickBot="1" x14ac:dyDescent="0.25">
      <c r="A182" s="299" t="s">
        <v>261</v>
      </c>
      <c r="B182" s="307">
        <v>213</v>
      </c>
      <c r="C182" s="300">
        <f t="shared" si="7"/>
        <v>82</v>
      </c>
      <c r="D182" s="314">
        <v>35</v>
      </c>
      <c r="E182" s="301">
        <v>47</v>
      </c>
      <c r="F182" s="302">
        <f t="shared" si="8"/>
        <v>42</v>
      </c>
      <c r="G182" s="301">
        <v>15</v>
      </c>
      <c r="H182" s="305">
        <v>27</v>
      </c>
      <c r="I182" s="304">
        <f t="shared" si="9"/>
        <v>337</v>
      </c>
    </row>
    <row r="183" spans="1:11" s="141" customFormat="1" ht="15.75" thickBot="1" x14ac:dyDescent="0.25">
      <c r="A183" s="299" t="s">
        <v>262</v>
      </c>
      <c r="B183" s="307">
        <v>737</v>
      </c>
      <c r="C183" s="300">
        <f t="shared" si="7"/>
        <v>128</v>
      </c>
      <c r="D183" s="314">
        <v>58</v>
      </c>
      <c r="E183" s="301">
        <v>70</v>
      </c>
      <c r="F183" s="302">
        <f t="shared" si="8"/>
        <v>144</v>
      </c>
      <c r="G183" s="301">
        <v>73</v>
      </c>
      <c r="H183" s="305">
        <v>71</v>
      </c>
      <c r="I183" s="304">
        <f t="shared" si="9"/>
        <v>1009</v>
      </c>
    </row>
    <row r="184" spans="1:11" s="141" customFormat="1" ht="15.75" thickBot="1" x14ac:dyDescent="0.25">
      <c r="A184" s="299" t="s">
        <v>263</v>
      </c>
      <c r="B184" s="307">
        <v>4</v>
      </c>
      <c r="C184" s="300">
        <f t="shared" si="7"/>
        <v>3</v>
      </c>
      <c r="D184" s="314">
        <v>1</v>
      </c>
      <c r="E184" s="301">
        <v>2</v>
      </c>
      <c r="F184" s="302">
        <f t="shared" si="8"/>
        <v>3</v>
      </c>
      <c r="G184" s="301">
        <v>2</v>
      </c>
      <c r="H184" s="305">
        <v>1</v>
      </c>
      <c r="I184" s="304">
        <f t="shared" si="9"/>
        <v>10</v>
      </c>
    </row>
    <row r="185" spans="1:11" s="141" customFormat="1" ht="15.75" thickBot="1" x14ac:dyDescent="0.25">
      <c r="A185" s="299" t="s">
        <v>264</v>
      </c>
      <c r="B185" s="307">
        <v>44</v>
      </c>
      <c r="C185" s="300">
        <f t="shared" si="7"/>
        <v>21</v>
      </c>
      <c r="D185" s="314">
        <v>12</v>
      </c>
      <c r="E185" s="301">
        <v>9</v>
      </c>
      <c r="F185" s="302">
        <f t="shared" si="8"/>
        <v>8</v>
      </c>
      <c r="G185" s="301">
        <v>4</v>
      </c>
      <c r="H185" s="305">
        <v>4</v>
      </c>
      <c r="I185" s="304">
        <f t="shared" si="9"/>
        <v>73</v>
      </c>
    </row>
    <row r="186" spans="1:11" s="141" customFormat="1" ht="15.75" thickBot="1" x14ac:dyDescent="0.25">
      <c r="A186" s="310" t="s">
        <v>17</v>
      </c>
      <c r="B186" s="310">
        <f>SUM(B8:B185)</f>
        <v>186237</v>
      </c>
      <c r="C186" s="310">
        <f t="shared" si="7"/>
        <v>71501</v>
      </c>
      <c r="D186" s="310">
        <f>SUM(D8:D185)</f>
        <v>31889</v>
      </c>
      <c r="E186" s="310">
        <f>SUM(E8:E185)</f>
        <v>39612</v>
      </c>
      <c r="F186" s="310">
        <f t="shared" si="8"/>
        <v>48437</v>
      </c>
      <c r="G186" s="310">
        <f>SUM(G9:G185)</f>
        <v>21252</v>
      </c>
      <c r="H186" s="310">
        <f>SUM(H9:H185)</f>
        <v>27185</v>
      </c>
      <c r="I186" s="320">
        <f>SUM(B186,C186,F186)</f>
        <v>306175</v>
      </c>
    </row>
    <row r="187" spans="1:11" s="141" customFormat="1" x14ac:dyDescent="0.2">
      <c r="A187" s="184"/>
      <c r="B187" s="179"/>
      <c r="C187" s="179"/>
      <c r="E187" s="182"/>
      <c r="F187" s="185"/>
      <c r="G187" s="186"/>
      <c r="H187" s="187"/>
      <c r="I187" s="179"/>
    </row>
    <row r="188" spans="1:11" s="141" customFormat="1" ht="15" x14ac:dyDescent="0.2">
      <c r="A188" s="403" t="s">
        <v>294</v>
      </c>
      <c r="B188" s="404"/>
      <c r="C188" s="404"/>
      <c r="D188" s="404"/>
      <c r="E188" s="404"/>
      <c r="F188" s="404"/>
      <c r="G188" s="404"/>
      <c r="H188" s="404"/>
      <c r="I188" s="404"/>
    </row>
    <row r="189" spans="1:11" s="141" customFormat="1" x14ac:dyDescent="0.2">
      <c r="A189" s="198" t="s">
        <v>275</v>
      </c>
      <c r="B189" s="198"/>
      <c r="C189" s="198"/>
      <c r="D189" s="198"/>
      <c r="E189" s="198"/>
      <c r="F189" s="198"/>
      <c r="G189" s="189"/>
      <c r="H189" s="146"/>
      <c r="I189" s="188"/>
    </row>
    <row r="190" spans="1:11" x14ac:dyDescent="0.35">
      <c r="C190" s="65"/>
      <c r="K190" s="123"/>
    </row>
    <row r="191" spans="1:11" x14ac:dyDescent="0.35">
      <c r="C191" s="65"/>
      <c r="K191" s="123"/>
    </row>
    <row r="192" spans="1:11" x14ac:dyDescent="0.35">
      <c r="C192" s="65"/>
      <c r="J192" s="123"/>
      <c r="K192" s="123"/>
    </row>
    <row r="193" spans="3:11" x14ac:dyDescent="0.35">
      <c r="C193" s="65"/>
      <c r="J193" s="123"/>
      <c r="K193" s="123"/>
    </row>
    <row r="194" spans="3:11" x14ac:dyDescent="0.35">
      <c r="C194" s="65"/>
      <c r="J194" s="124"/>
      <c r="K194" s="123"/>
    </row>
    <row r="195" spans="3:11" x14ac:dyDescent="0.35">
      <c r="C195" s="65"/>
      <c r="J195" s="124"/>
      <c r="K195" s="123"/>
    </row>
    <row r="196" spans="3:11" x14ac:dyDescent="0.35">
      <c r="C196" s="65"/>
      <c r="J196" s="124"/>
      <c r="K196" s="123"/>
    </row>
    <row r="197" spans="3:11" x14ac:dyDescent="0.35">
      <c r="C197" s="65"/>
      <c r="J197" s="124"/>
      <c r="K197" s="418"/>
    </row>
    <row r="198" spans="3:11" x14ac:dyDescent="0.35">
      <c r="C198" s="65"/>
      <c r="J198" s="124"/>
      <c r="K198" s="123"/>
    </row>
    <row r="199" spans="3:11" x14ac:dyDescent="0.35">
      <c r="C199" s="65"/>
      <c r="J199" s="124"/>
      <c r="K199" s="123"/>
    </row>
    <row r="200" spans="3:11" x14ac:dyDescent="0.35">
      <c r="C200" s="65"/>
      <c r="J200" s="124"/>
      <c r="K200" s="123"/>
    </row>
    <row r="201" spans="3:11" x14ac:dyDescent="0.35">
      <c r="C201" s="65"/>
      <c r="J201" s="124"/>
      <c r="K201" s="123"/>
    </row>
    <row r="202" spans="3:11" x14ac:dyDescent="0.35">
      <c r="C202" s="65"/>
      <c r="J202" s="124"/>
      <c r="K202" s="123"/>
    </row>
    <row r="203" spans="3:11" x14ac:dyDescent="0.35">
      <c r="C203" s="65"/>
    </row>
    <row r="204" spans="3:11" x14ac:dyDescent="0.35">
      <c r="C204" s="65"/>
      <c r="J204" s="124"/>
      <c r="K204" s="123"/>
    </row>
    <row r="205" spans="3:11" x14ac:dyDescent="0.35">
      <c r="C205" s="65"/>
      <c r="J205" s="124"/>
      <c r="K205" s="123"/>
    </row>
    <row r="206" spans="3:11" x14ac:dyDescent="0.35">
      <c r="C206" s="65"/>
      <c r="J206" s="124"/>
      <c r="K206" s="123"/>
    </row>
    <row r="207" spans="3:11" x14ac:dyDescent="0.35">
      <c r="C207" s="65"/>
      <c r="J207" s="124"/>
      <c r="K207" s="123"/>
    </row>
    <row r="208" spans="3:11" x14ac:dyDescent="0.35">
      <c r="C208" s="65"/>
      <c r="J208" s="124"/>
      <c r="K208" s="123"/>
    </row>
    <row r="209" spans="3:11" x14ac:dyDescent="0.35">
      <c r="C209" s="65"/>
      <c r="J209" s="124"/>
      <c r="K209" s="123"/>
    </row>
    <row r="210" spans="3:11" x14ac:dyDescent="0.35">
      <c r="C210" s="65"/>
      <c r="J210" s="124"/>
      <c r="K210" s="123"/>
    </row>
    <row r="211" spans="3:11" x14ac:dyDescent="0.35">
      <c r="C211" s="65"/>
      <c r="J211" s="124"/>
      <c r="K211" s="123"/>
    </row>
    <row r="212" spans="3:11" x14ac:dyDescent="0.35">
      <c r="C212" s="65"/>
      <c r="J212" s="124"/>
      <c r="K212" s="123"/>
    </row>
    <row r="213" spans="3:11" x14ac:dyDescent="0.35">
      <c r="C213" s="65"/>
      <c r="J213" s="124"/>
      <c r="K213" s="123"/>
    </row>
    <row r="214" spans="3:11" x14ac:dyDescent="0.35">
      <c r="C214" s="65"/>
      <c r="J214" s="124"/>
      <c r="K214" s="123"/>
    </row>
    <row r="215" spans="3:11" x14ac:dyDescent="0.35">
      <c r="C215" s="65"/>
      <c r="J215" s="124"/>
      <c r="K215" s="123"/>
    </row>
    <row r="216" spans="3:11" x14ac:dyDescent="0.35">
      <c r="C216" s="65"/>
      <c r="J216" s="124"/>
      <c r="K216" s="123"/>
    </row>
    <row r="217" spans="3:11" x14ac:dyDescent="0.35">
      <c r="C217" s="65"/>
      <c r="J217" s="124"/>
      <c r="K217" s="123"/>
    </row>
    <row r="218" spans="3:11" x14ac:dyDescent="0.35">
      <c r="C218" s="65"/>
      <c r="J218" s="124"/>
      <c r="K218" s="123"/>
    </row>
    <row r="219" spans="3:11" x14ac:dyDescent="0.35">
      <c r="C219" s="65"/>
      <c r="J219" s="124"/>
      <c r="K219" s="123"/>
    </row>
    <row r="220" spans="3:11" x14ac:dyDescent="0.35">
      <c r="C220" s="65"/>
      <c r="J220" s="124"/>
      <c r="K220" s="123"/>
    </row>
    <row r="221" spans="3:11" x14ac:dyDescent="0.35">
      <c r="C221" s="65"/>
      <c r="J221" s="124"/>
      <c r="K221" s="123"/>
    </row>
    <row r="222" spans="3:11" x14ac:dyDescent="0.35">
      <c r="C222" s="65"/>
      <c r="J222" s="124"/>
      <c r="K222" s="123"/>
    </row>
    <row r="223" spans="3:11" x14ac:dyDescent="0.35">
      <c r="C223" s="65"/>
      <c r="J223" s="124"/>
      <c r="K223" s="123"/>
    </row>
    <row r="224" spans="3:11" x14ac:dyDescent="0.35">
      <c r="C224" s="65"/>
      <c r="J224" s="124"/>
      <c r="K224" s="123"/>
    </row>
    <row r="225" spans="3:11" x14ac:dyDescent="0.35">
      <c r="C225" s="65"/>
      <c r="J225" s="124"/>
      <c r="K225" s="123"/>
    </row>
    <row r="226" spans="3:11" x14ac:dyDescent="0.35">
      <c r="C226" s="65"/>
      <c r="J226" s="124"/>
      <c r="K226" s="123"/>
    </row>
    <row r="227" spans="3:11" x14ac:dyDescent="0.35">
      <c r="C227" s="65"/>
      <c r="J227" s="124"/>
      <c r="K227" s="123"/>
    </row>
    <row r="228" spans="3:11" x14ac:dyDescent="0.35">
      <c r="C228" s="65"/>
      <c r="J228" s="124"/>
      <c r="K228" s="123"/>
    </row>
    <row r="229" spans="3:11" x14ac:dyDescent="0.35">
      <c r="C229" s="65"/>
      <c r="J229" s="124"/>
      <c r="K229" s="123"/>
    </row>
    <row r="230" spans="3:11" x14ac:dyDescent="0.35">
      <c r="C230" s="65"/>
      <c r="J230" s="124"/>
      <c r="K230" s="123"/>
    </row>
    <row r="231" spans="3:11" x14ac:dyDescent="0.35">
      <c r="C231" s="65"/>
      <c r="J231" s="124"/>
      <c r="K231" s="123"/>
    </row>
    <row r="232" spans="3:11" x14ac:dyDescent="0.35">
      <c r="C232" s="65"/>
      <c r="J232" s="124"/>
      <c r="K232" s="123"/>
    </row>
    <row r="233" spans="3:11" x14ac:dyDescent="0.35">
      <c r="C233" s="65"/>
      <c r="J233" s="124"/>
      <c r="K233" s="123"/>
    </row>
    <row r="234" spans="3:11" x14ac:dyDescent="0.35">
      <c r="C234" s="65"/>
      <c r="J234" s="124"/>
      <c r="K234" s="123"/>
    </row>
    <row r="235" spans="3:11" x14ac:dyDescent="0.35">
      <c r="C235" s="65"/>
      <c r="J235" s="124"/>
      <c r="K235" s="123"/>
    </row>
    <row r="236" spans="3:11" x14ac:dyDescent="0.35">
      <c r="C236" s="65"/>
      <c r="J236" s="124"/>
      <c r="K236" s="123"/>
    </row>
    <row r="237" spans="3:11" x14ac:dyDescent="0.35">
      <c r="C237" s="65"/>
      <c r="J237" s="124"/>
      <c r="K237" s="123"/>
    </row>
    <row r="238" spans="3:11" x14ac:dyDescent="0.35">
      <c r="C238" s="65"/>
      <c r="J238" s="124"/>
      <c r="K238" s="123"/>
    </row>
    <row r="239" spans="3:11" x14ac:dyDescent="0.35">
      <c r="C239" s="65"/>
      <c r="J239" s="124"/>
      <c r="K239" s="123"/>
    </row>
    <row r="240" spans="3:11" x14ac:dyDescent="0.35">
      <c r="C240" s="65"/>
      <c r="J240" s="124"/>
      <c r="K240" s="123"/>
    </row>
    <row r="241" spans="3:11" x14ac:dyDescent="0.35">
      <c r="C241" s="65"/>
      <c r="J241" s="124"/>
      <c r="K241" s="123"/>
    </row>
    <row r="242" spans="3:11" x14ac:dyDescent="0.35">
      <c r="C242" s="65"/>
      <c r="J242" s="124"/>
      <c r="K242" s="123"/>
    </row>
    <row r="243" spans="3:11" x14ac:dyDescent="0.35">
      <c r="C243" s="65"/>
      <c r="J243" s="124"/>
      <c r="K243" s="123"/>
    </row>
    <row r="244" spans="3:11" x14ac:dyDescent="0.35">
      <c r="C244" s="65"/>
      <c r="J244" s="124"/>
      <c r="K244" s="123"/>
    </row>
    <row r="245" spans="3:11" x14ac:dyDescent="0.35">
      <c r="C245" s="65"/>
      <c r="J245" s="124"/>
      <c r="K245" s="123"/>
    </row>
    <row r="246" spans="3:11" x14ac:dyDescent="0.35">
      <c r="C246" s="65"/>
      <c r="J246" s="124"/>
      <c r="K246" s="123"/>
    </row>
    <row r="247" spans="3:11" x14ac:dyDescent="0.35">
      <c r="C247" s="65"/>
      <c r="J247" s="124"/>
      <c r="K247" s="123"/>
    </row>
    <row r="248" spans="3:11" x14ac:dyDescent="0.35">
      <c r="C248" s="65"/>
      <c r="J248" s="124"/>
      <c r="K248" s="123"/>
    </row>
    <row r="249" spans="3:11" x14ac:dyDescent="0.35">
      <c r="C249" s="65"/>
      <c r="J249" s="124"/>
      <c r="K249" s="123"/>
    </row>
    <row r="250" spans="3:11" x14ac:dyDescent="0.35">
      <c r="C250" s="65"/>
      <c r="J250" s="124"/>
      <c r="K250" s="123"/>
    </row>
    <row r="251" spans="3:11" x14ac:dyDescent="0.35">
      <c r="C251" s="65"/>
      <c r="J251" s="124"/>
      <c r="K251" s="123"/>
    </row>
    <row r="252" spans="3:11" x14ac:dyDescent="0.35">
      <c r="C252" s="65"/>
      <c r="J252" s="124"/>
      <c r="K252" s="123"/>
    </row>
    <row r="253" spans="3:11" x14ac:dyDescent="0.35">
      <c r="C253" s="65"/>
      <c r="J253" s="124"/>
      <c r="K253" s="123"/>
    </row>
    <row r="254" spans="3:11" x14ac:dyDescent="0.35">
      <c r="C254" s="65"/>
      <c r="J254" s="124"/>
      <c r="K254" s="123"/>
    </row>
    <row r="255" spans="3:11" x14ac:dyDescent="0.35">
      <c r="C255" s="65"/>
      <c r="J255" s="124"/>
      <c r="K255" s="123"/>
    </row>
    <row r="256" spans="3:11" x14ac:dyDescent="0.35">
      <c r="C256" s="65"/>
      <c r="J256" s="124"/>
      <c r="K256" s="123"/>
    </row>
    <row r="257" spans="3:11" x14ac:dyDescent="0.35">
      <c r="C257" s="65"/>
      <c r="J257" s="124"/>
      <c r="K257" s="123"/>
    </row>
    <row r="258" spans="3:11" x14ac:dyDescent="0.35">
      <c r="C258" s="65"/>
      <c r="J258" s="124"/>
      <c r="K258" s="123"/>
    </row>
    <row r="259" spans="3:11" x14ac:dyDescent="0.35">
      <c r="C259" s="65"/>
      <c r="J259" s="124"/>
      <c r="K259" s="123"/>
    </row>
    <row r="260" spans="3:11" x14ac:dyDescent="0.35">
      <c r="C260" s="65"/>
      <c r="J260" s="124"/>
      <c r="K260" s="123"/>
    </row>
    <row r="261" spans="3:11" x14ac:dyDescent="0.35">
      <c r="C261" s="65"/>
      <c r="J261" s="124"/>
      <c r="K261" s="123"/>
    </row>
    <row r="262" spans="3:11" x14ac:dyDescent="0.35">
      <c r="C262" s="65"/>
      <c r="J262" s="124"/>
      <c r="K262" s="123"/>
    </row>
    <row r="263" spans="3:11" x14ac:dyDescent="0.35">
      <c r="C263" s="65"/>
      <c r="J263" s="124"/>
      <c r="K263" s="123"/>
    </row>
    <row r="264" spans="3:11" x14ac:dyDescent="0.35">
      <c r="C264" s="65"/>
      <c r="J264" s="124"/>
      <c r="K264" s="123"/>
    </row>
    <row r="265" spans="3:11" x14ac:dyDescent="0.35">
      <c r="C265" s="65"/>
      <c r="J265" s="124"/>
      <c r="K265" s="123"/>
    </row>
    <row r="266" spans="3:11" x14ac:dyDescent="0.35">
      <c r="C266" s="65"/>
      <c r="J266" s="124"/>
      <c r="K266" s="123"/>
    </row>
    <row r="267" spans="3:11" x14ac:dyDescent="0.35">
      <c r="C267" s="65"/>
      <c r="J267" s="124"/>
      <c r="K267" s="123"/>
    </row>
    <row r="268" spans="3:11" x14ac:dyDescent="0.35">
      <c r="C268" s="65"/>
      <c r="J268" s="124"/>
      <c r="K268" s="123"/>
    </row>
    <row r="269" spans="3:11" x14ac:dyDescent="0.35">
      <c r="C269" s="65"/>
      <c r="J269" s="124"/>
      <c r="K269" s="123"/>
    </row>
    <row r="270" spans="3:11" x14ac:dyDescent="0.35">
      <c r="C270" s="65"/>
      <c r="J270" s="124"/>
      <c r="K270" s="123"/>
    </row>
    <row r="271" spans="3:11" x14ac:dyDescent="0.35">
      <c r="C271" s="65"/>
      <c r="J271" s="124"/>
      <c r="K271" s="123"/>
    </row>
    <row r="272" spans="3:11" x14ac:dyDescent="0.35">
      <c r="C272" s="65"/>
      <c r="J272" s="124"/>
      <c r="K272" s="123"/>
    </row>
    <row r="273" spans="3:11" x14ac:dyDescent="0.35">
      <c r="C273" s="65"/>
      <c r="J273" s="124"/>
      <c r="K273" s="123"/>
    </row>
    <row r="274" spans="3:11" x14ac:dyDescent="0.35">
      <c r="C274" s="65"/>
      <c r="J274" s="124"/>
      <c r="K274" s="123"/>
    </row>
    <row r="275" spans="3:11" x14ac:dyDescent="0.35">
      <c r="C275" s="65"/>
      <c r="J275" s="124"/>
      <c r="K275" s="123"/>
    </row>
    <row r="276" spans="3:11" x14ac:dyDescent="0.35">
      <c r="C276" s="65"/>
      <c r="J276" s="124"/>
      <c r="K276" s="123"/>
    </row>
    <row r="277" spans="3:11" x14ac:dyDescent="0.35">
      <c r="C277" s="65"/>
      <c r="J277" s="124"/>
      <c r="K277" s="123"/>
    </row>
    <row r="278" spans="3:11" x14ac:dyDescent="0.35">
      <c r="C278" s="65"/>
      <c r="J278" s="124"/>
      <c r="K278" s="123"/>
    </row>
    <row r="279" spans="3:11" x14ac:dyDescent="0.35">
      <c r="C279" s="65"/>
      <c r="J279" s="124"/>
      <c r="K279" s="123"/>
    </row>
    <row r="280" spans="3:11" x14ac:dyDescent="0.35">
      <c r="C280" s="65"/>
      <c r="J280" s="124"/>
      <c r="K280" s="123"/>
    </row>
    <row r="281" spans="3:11" x14ac:dyDescent="0.35">
      <c r="C281" s="65"/>
      <c r="J281" s="124"/>
      <c r="K281" s="123"/>
    </row>
    <row r="282" spans="3:11" x14ac:dyDescent="0.35">
      <c r="C282" s="65"/>
      <c r="J282" s="124"/>
      <c r="K282" s="123"/>
    </row>
    <row r="283" spans="3:11" x14ac:dyDescent="0.35">
      <c r="C283" s="65"/>
      <c r="J283" s="124"/>
      <c r="K283" s="123"/>
    </row>
    <row r="284" spans="3:11" x14ac:dyDescent="0.35">
      <c r="C284" s="65"/>
      <c r="J284" s="124"/>
      <c r="K284" s="123"/>
    </row>
    <row r="285" spans="3:11" x14ac:dyDescent="0.35">
      <c r="C285" s="65"/>
      <c r="J285" s="124"/>
      <c r="K285" s="123"/>
    </row>
    <row r="286" spans="3:11" x14ac:dyDescent="0.35">
      <c r="C286" s="65"/>
      <c r="J286" s="124"/>
      <c r="K286" s="123"/>
    </row>
    <row r="287" spans="3:11" x14ac:dyDescent="0.35">
      <c r="C287" s="65"/>
      <c r="J287" s="124"/>
      <c r="K287" s="123"/>
    </row>
    <row r="288" spans="3:11" x14ac:dyDescent="0.35">
      <c r="C288" s="65"/>
      <c r="J288" s="124"/>
      <c r="K288" s="123"/>
    </row>
    <row r="289" spans="3:11" x14ac:dyDescent="0.35">
      <c r="C289" s="65"/>
      <c r="J289" s="124"/>
      <c r="K289" s="123"/>
    </row>
    <row r="290" spans="3:11" x14ac:dyDescent="0.35">
      <c r="C290" s="65"/>
      <c r="J290" s="124"/>
      <c r="K290" s="123"/>
    </row>
    <row r="291" spans="3:11" x14ac:dyDescent="0.35">
      <c r="C291" s="65"/>
      <c r="J291" s="124"/>
      <c r="K291" s="123"/>
    </row>
    <row r="292" spans="3:11" x14ac:dyDescent="0.35">
      <c r="C292" s="65"/>
      <c r="J292" s="124"/>
      <c r="K292" s="123"/>
    </row>
    <row r="293" spans="3:11" x14ac:dyDescent="0.35">
      <c r="C293" s="65"/>
      <c r="J293" s="124"/>
      <c r="K293" s="123"/>
    </row>
    <row r="294" spans="3:11" x14ac:dyDescent="0.35">
      <c r="C294" s="65"/>
      <c r="J294" s="124"/>
      <c r="K294" s="123"/>
    </row>
    <row r="295" spans="3:11" x14ac:dyDescent="0.35">
      <c r="C295" s="65"/>
      <c r="J295" s="124"/>
      <c r="K295" s="123"/>
    </row>
    <row r="296" spans="3:11" x14ac:dyDescent="0.35">
      <c r="C296" s="65"/>
      <c r="J296" s="124"/>
      <c r="K296" s="123"/>
    </row>
    <row r="297" spans="3:11" x14ac:dyDescent="0.35">
      <c r="C297" s="65"/>
      <c r="J297" s="124"/>
      <c r="K297" s="123"/>
    </row>
    <row r="298" spans="3:11" x14ac:dyDescent="0.35">
      <c r="C298" s="65"/>
      <c r="J298" s="124"/>
      <c r="K298" s="123"/>
    </row>
    <row r="299" spans="3:11" x14ac:dyDescent="0.35">
      <c r="C299" s="65"/>
      <c r="K299" s="123"/>
    </row>
    <row r="300" spans="3:11" x14ac:dyDescent="0.35">
      <c r="C300" s="65"/>
      <c r="J300" s="124"/>
      <c r="K300" s="123"/>
    </row>
    <row r="301" spans="3:11" x14ac:dyDescent="0.35">
      <c r="C301" s="65"/>
      <c r="J301" s="124"/>
      <c r="K301" s="123"/>
    </row>
    <row r="302" spans="3:11" x14ac:dyDescent="0.35">
      <c r="C302" s="65"/>
      <c r="J302" s="124"/>
      <c r="K302" s="123"/>
    </row>
    <row r="303" spans="3:11" x14ac:dyDescent="0.35">
      <c r="C303" s="65"/>
      <c r="J303" s="124"/>
      <c r="K303" s="123"/>
    </row>
    <row r="304" spans="3:11" x14ac:dyDescent="0.35">
      <c r="C304" s="65"/>
      <c r="J304" s="124"/>
      <c r="K304" s="123"/>
    </row>
    <row r="305" spans="3:11" x14ac:dyDescent="0.35">
      <c r="C305" s="65"/>
      <c r="J305" s="124"/>
      <c r="K305" s="123"/>
    </row>
    <row r="306" spans="3:11" x14ac:dyDescent="0.35">
      <c r="C306" s="65"/>
      <c r="J306" s="124"/>
      <c r="K306" s="123"/>
    </row>
    <row r="307" spans="3:11" x14ac:dyDescent="0.35">
      <c r="C307" s="65"/>
      <c r="J307" s="124"/>
      <c r="K307" s="123"/>
    </row>
    <row r="308" spans="3:11" x14ac:dyDescent="0.35">
      <c r="C308" s="65"/>
      <c r="J308" s="124"/>
      <c r="K308" s="123"/>
    </row>
    <row r="309" spans="3:11" x14ac:dyDescent="0.35">
      <c r="C309" s="65"/>
      <c r="J309" s="124"/>
      <c r="K309" s="123"/>
    </row>
    <row r="310" spans="3:11" x14ac:dyDescent="0.35">
      <c r="C310" s="65"/>
      <c r="J310" s="124"/>
      <c r="K310" s="123"/>
    </row>
    <row r="311" spans="3:11" x14ac:dyDescent="0.35">
      <c r="C311" s="65"/>
      <c r="J311" s="124"/>
      <c r="K311" s="123"/>
    </row>
    <row r="312" spans="3:11" x14ac:dyDescent="0.35">
      <c r="C312" s="65"/>
      <c r="J312" s="124"/>
      <c r="K312" s="123"/>
    </row>
    <row r="313" spans="3:11" x14ac:dyDescent="0.35">
      <c r="C313" s="65"/>
      <c r="J313" s="124"/>
      <c r="K313" s="123"/>
    </row>
    <row r="314" spans="3:11" x14ac:dyDescent="0.35">
      <c r="C314" s="65"/>
      <c r="J314" s="124"/>
      <c r="K314" s="123"/>
    </row>
    <row r="315" spans="3:11" x14ac:dyDescent="0.35">
      <c r="C315" s="65"/>
      <c r="J315" s="124"/>
      <c r="K315" s="123"/>
    </row>
    <row r="316" spans="3:11" x14ac:dyDescent="0.35">
      <c r="C316" s="65"/>
      <c r="J316" s="124"/>
      <c r="K316" s="123"/>
    </row>
    <row r="317" spans="3:11" x14ac:dyDescent="0.35">
      <c r="C317" s="65"/>
      <c r="J317" s="124"/>
      <c r="K317" s="123"/>
    </row>
    <row r="318" spans="3:11" x14ac:dyDescent="0.35">
      <c r="C318" s="65"/>
      <c r="J318" s="124"/>
      <c r="K318" s="123"/>
    </row>
    <row r="319" spans="3:11" x14ac:dyDescent="0.35">
      <c r="C319" s="65"/>
      <c r="J319" s="124"/>
      <c r="K319" s="123"/>
    </row>
    <row r="320" spans="3:11" x14ac:dyDescent="0.35">
      <c r="C320" s="65"/>
      <c r="J320" s="124"/>
      <c r="K320" s="123"/>
    </row>
    <row r="321" spans="3:11" x14ac:dyDescent="0.35">
      <c r="C321" s="65"/>
      <c r="J321" s="124"/>
      <c r="K321" s="123"/>
    </row>
    <row r="322" spans="3:11" x14ac:dyDescent="0.35">
      <c r="C322" s="65"/>
      <c r="J322" s="124"/>
      <c r="K322" s="123"/>
    </row>
    <row r="323" spans="3:11" x14ac:dyDescent="0.35">
      <c r="C323" s="65"/>
      <c r="J323" s="124"/>
      <c r="K323" s="123"/>
    </row>
    <row r="324" spans="3:11" x14ac:dyDescent="0.35">
      <c r="C324" s="65"/>
      <c r="J324" s="124"/>
      <c r="K324" s="123"/>
    </row>
    <row r="325" spans="3:11" x14ac:dyDescent="0.35">
      <c r="C325" s="65"/>
      <c r="J325" s="124"/>
      <c r="K325" s="123"/>
    </row>
    <row r="326" spans="3:11" x14ac:dyDescent="0.35">
      <c r="C326" s="65"/>
      <c r="J326" s="124"/>
      <c r="K326" s="123"/>
    </row>
    <row r="327" spans="3:11" x14ac:dyDescent="0.35">
      <c r="C327" s="65"/>
      <c r="J327" s="124"/>
      <c r="K327" s="123"/>
    </row>
    <row r="328" spans="3:11" x14ac:dyDescent="0.35">
      <c r="C328" s="65"/>
      <c r="J328" s="124"/>
      <c r="K328" s="123"/>
    </row>
    <row r="329" spans="3:11" x14ac:dyDescent="0.35">
      <c r="C329" s="65"/>
      <c r="J329" s="124"/>
      <c r="K329" s="123"/>
    </row>
    <row r="330" spans="3:11" x14ac:dyDescent="0.35">
      <c r="C330" s="65"/>
      <c r="J330" s="124"/>
      <c r="K330" s="123"/>
    </row>
    <row r="331" spans="3:11" x14ac:dyDescent="0.35">
      <c r="C331" s="65"/>
      <c r="J331" s="124"/>
      <c r="K331" s="123"/>
    </row>
    <row r="332" spans="3:11" x14ac:dyDescent="0.35">
      <c r="C332" s="65"/>
      <c r="J332" s="124"/>
      <c r="K332" s="123"/>
    </row>
    <row r="333" spans="3:11" x14ac:dyDescent="0.35">
      <c r="C333" s="65"/>
      <c r="J333" s="124"/>
      <c r="K333" s="123"/>
    </row>
    <row r="334" spans="3:11" x14ac:dyDescent="0.35">
      <c r="C334" s="65"/>
      <c r="J334" s="124"/>
      <c r="K334" s="123"/>
    </row>
    <row r="335" spans="3:11" x14ac:dyDescent="0.35">
      <c r="C335" s="65"/>
      <c r="J335" s="124"/>
      <c r="K335" s="123"/>
    </row>
    <row r="336" spans="3:11" x14ac:dyDescent="0.35">
      <c r="C336" s="65"/>
      <c r="J336" s="124"/>
      <c r="K336" s="123"/>
    </row>
    <row r="337" spans="3:11" x14ac:dyDescent="0.35">
      <c r="C337" s="65"/>
      <c r="J337" s="124"/>
      <c r="K337" s="123"/>
    </row>
    <row r="338" spans="3:11" x14ac:dyDescent="0.35">
      <c r="C338" s="65"/>
      <c r="J338" s="124"/>
      <c r="K338" s="123"/>
    </row>
    <row r="339" spans="3:11" x14ac:dyDescent="0.35">
      <c r="C339" s="65"/>
      <c r="J339" s="124"/>
      <c r="K339" s="123"/>
    </row>
    <row r="340" spans="3:11" x14ac:dyDescent="0.35">
      <c r="C340" s="65"/>
      <c r="J340" s="124"/>
      <c r="K340" s="123"/>
    </row>
    <row r="341" spans="3:11" x14ac:dyDescent="0.35">
      <c r="C341" s="65"/>
      <c r="J341" s="124"/>
      <c r="K341" s="123"/>
    </row>
    <row r="342" spans="3:11" x14ac:dyDescent="0.35">
      <c r="C342" s="65"/>
      <c r="J342" s="124"/>
      <c r="K342" s="123"/>
    </row>
    <row r="343" spans="3:11" x14ac:dyDescent="0.35">
      <c r="C343" s="65"/>
      <c r="J343" s="124"/>
      <c r="K343" s="123"/>
    </row>
    <row r="344" spans="3:11" x14ac:dyDescent="0.35">
      <c r="C344" s="65"/>
      <c r="J344" s="124"/>
      <c r="K344" s="123"/>
    </row>
    <row r="345" spans="3:11" x14ac:dyDescent="0.35">
      <c r="C345" s="65"/>
      <c r="J345" s="124"/>
      <c r="K345" s="123"/>
    </row>
    <row r="346" spans="3:11" x14ac:dyDescent="0.35">
      <c r="C346" s="65"/>
      <c r="J346" s="124"/>
      <c r="K346" s="123"/>
    </row>
    <row r="347" spans="3:11" x14ac:dyDescent="0.35">
      <c r="C347" s="65"/>
      <c r="J347" s="124"/>
      <c r="K347" s="123"/>
    </row>
    <row r="348" spans="3:11" x14ac:dyDescent="0.35">
      <c r="C348" s="65"/>
    </row>
    <row r="349" spans="3:11" x14ac:dyDescent="0.35">
      <c r="C349" s="65"/>
    </row>
    <row r="350" spans="3:11" x14ac:dyDescent="0.35">
      <c r="C350" s="65"/>
    </row>
    <row r="351" spans="3:11" x14ac:dyDescent="0.35">
      <c r="C351" s="65"/>
    </row>
    <row r="352" spans="3:11" x14ac:dyDescent="0.35">
      <c r="C352" s="65"/>
    </row>
    <row r="353" spans="3:3" x14ac:dyDescent="0.35">
      <c r="C353" s="65"/>
    </row>
    <row r="354" spans="3:3" x14ac:dyDescent="0.35">
      <c r="C354" s="65"/>
    </row>
    <row r="355" spans="3:3" x14ac:dyDescent="0.35">
      <c r="C355" s="65"/>
    </row>
    <row r="356" spans="3:3" x14ac:dyDescent="0.35">
      <c r="C356" s="65"/>
    </row>
    <row r="357" spans="3:3" x14ac:dyDescent="0.35">
      <c r="C357" s="65"/>
    </row>
    <row r="358" spans="3:3" x14ac:dyDescent="0.35">
      <c r="C358" s="65"/>
    </row>
    <row r="359" spans="3:3" x14ac:dyDescent="0.35">
      <c r="C359" s="65"/>
    </row>
    <row r="360" spans="3:3" x14ac:dyDescent="0.35">
      <c r="C360" s="65"/>
    </row>
    <row r="361" spans="3:3" x14ac:dyDescent="0.35">
      <c r="C361" s="65"/>
    </row>
    <row r="362" spans="3:3" x14ac:dyDescent="0.35">
      <c r="C362" s="65"/>
    </row>
    <row r="363" spans="3:3" x14ac:dyDescent="0.35">
      <c r="C363" s="65"/>
    </row>
    <row r="364" spans="3:3" x14ac:dyDescent="0.35">
      <c r="C364" s="65"/>
    </row>
    <row r="365" spans="3:3" x14ac:dyDescent="0.35">
      <c r="C365" s="65"/>
    </row>
    <row r="366" spans="3:3" x14ac:dyDescent="0.35">
      <c r="C366" s="65"/>
    </row>
    <row r="367" spans="3:3" x14ac:dyDescent="0.35">
      <c r="C367" s="65"/>
    </row>
    <row r="368" spans="3:3" x14ac:dyDescent="0.35">
      <c r="C368" s="65"/>
    </row>
    <row r="369" spans="3:3" x14ac:dyDescent="0.35">
      <c r="C369" s="65"/>
    </row>
    <row r="370" spans="3:3" x14ac:dyDescent="0.35">
      <c r="C370" s="65"/>
    </row>
    <row r="371" spans="3:3" x14ac:dyDescent="0.35">
      <c r="C371" s="65"/>
    </row>
    <row r="372" spans="3:3" x14ac:dyDescent="0.35">
      <c r="C372" s="65"/>
    </row>
    <row r="373" spans="3:3" x14ac:dyDescent="0.35">
      <c r="C373" s="65"/>
    </row>
    <row r="374" spans="3:3" x14ac:dyDescent="0.35">
      <c r="C374" s="65"/>
    </row>
    <row r="375" spans="3:3" x14ac:dyDescent="0.35">
      <c r="C375" s="65"/>
    </row>
    <row r="376" spans="3:3" x14ac:dyDescent="0.35">
      <c r="C376" s="65"/>
    </row>
    <row r="377" spans="3:3" x14ac:dyDescent="0.35">
      <c r="C377" s="65"/>
    </row>
    <row r="378" spans="3:3" x14ac:dyDescent="0.35">
      <c r="C378" s="65"/>
    </row>
    <row r="379" spans="3:3" x14ac:dyDescent="0.35">
      <c r="C379" s="65"/>
    </row>
    <row r="380" spans="3:3" x14ac:dyDescent="0.35">
      <c r="C380" s="65"/>
    </row>
    <row r="381" spans="3:3" x14ac:dyDescent="0.35">
      <c r="C381" s="65"/>
    </row>
    <row r="382" spans="3:3" x14ac:dyDescent="0.35">
      <c r="C382" s="65"/>
    </row>
    <row r="383" spans="3:3" x14ac:dyDescent="0.35">
      <c r="C383" s="65"/>
    </row>
    <row r="384" spans="3:3" x14ac:dyDescent="0.35">
      <c r="C384" s="65"/>
    </row>
    <row r="385" spans="3:3" x14ac:dyDescent="0.35">
      <c r="C385" s="65"/>
    </row>
    <row r="386" spans="3:3" x14ac:dyDescent="0.35">
      <c r="C386" s="65"/>
    </row>
    <row r="387" spans="3:3" x14ac:dyDescent="0.35">
      <c r="C387" s="65"/>
    </row>
    <row r="388" spans="3:3" x14ac:dyDescent="0.35">
      <c r="C388" s="65"/>
    </row>
    <row r="389" spans="3:3" x14ac:dyDescent="0.35">
      <c r="C389" s="65"/>
    </row>
    <row r="390" spans="3:3" x14ac:dyDescent="0.35">
      <c r="C390" s="65"/>
    </row>
    <row r="391" spans="3:3" x14ac:dyDescent="0.35">
      <c r="C391" s="65"/>
    </row>
    <row r="392" spans="3:3" x14ac:dyDescent="0.35">
      <c r="C392" s="65"/>
    </row>
    <row r="393" spans="3:3" x14ac:dyDescent="0.35">
      <c r="C393" s="65"/>
    </row>
    <row r="394" spans="3:3" x14ac:dyDescent="0.35">
      <c r="C394" s="65"/>
    </row>
    <row r="395" spans="3:3" x14ac:dyDescent="0.35">
      <c r="C395" s="65"/>
    </row>
    <row r="396" spans="3:3" x14ac:dyDescent="0.35">
      <c r="C396" s="65"/>
    </row>
    <row r="397" spans="3:3" x14ac:dyDescent="0.35">
      <c r="C397" s="65"/>
    </row>
    <row r="398" spans="3:3" x14ac:dyDescent="0.35">
      <c r="C398" s="65"/>
    </row>
    <row r="399" spans="3:3" x14ac:dyDescent="0.35">
      <c r="C399" s="65"/>
    </row>
    <row r="400" spans="3:3" x14ac:dyDescent="0.35">
      <c r="C400" s="65"/>
    </row>
    <row r="401" spans="3:3" x14ac:dyDescent="0.35">
      <c r="C401" s="65"/>
    </row>
    <row r="402" spans="3:3" x14ac:dyDescent="0.35">
      <c r="C402" s="65"/>
    </row>
    <row r="403" spans="3:3" x14ac:dyDescent="0.35">
      <c r="C403" s="65"/>
    </row>
    <row r="404" spans="3:3" x14ac:dyDescent="0.35">
      <c r="C404" s="65"/>
    </row>
    <row r="405" spans="3:3" x14ac:dyDescent="0.35">
      <c r="C405" s="65"/>
    </row>
    <row r="406" spans="3:3" x14ac:dyDescent="0.35">
      <c r="C406" s="65"/>
    </row>
    <row r="407" spans="3:3" x14ac:dyDescent="0.35">
      <c r="C407" s="65"/>
    </row>
    <row r="408" spans="3:3" x14ac:dyDescent="0.35">
      <c r="C408" s="65"/>
    </row>
    <row r="409" spans="3:3" x14ac:dyDescent="0.35">
      <c r="C409" s="65"/>
    </row>
    <row r="410" spans="3:3" x14ac:dyDescent="0.35">
      <c r="C410" s="65"/>
    </row>
    <row r="411" spans="3:3" x14ac:dyDescent="0.35">
      <c r="C411" s="65"/>
    </row>
    <row r="412" spans="3:3" x14ac:dyDescent="0.35">
      <c r="C412" s="65"/>
    </row>
    <row r="413" spans="3:3" x14ac:dyDescent="0.35">
      <c r="C413" s="65"/>
    </row>
    <row r="414" spans="3:3" x14ac:dyDescent="0.35">
      <c r="C414" s="65"/>
    </row>
    <row r="415" spans="3:3" x14ac:dyDescent="0.35">
      <c r="C415" s="65"/>
    </row>
    <row r="416" spans="3:3" x14ac:dyDescent="0.35">
      <c r="C416" s="65"/>
    </row>
    <row r="417" spans="3:3" x14ac:dyDescent="0.35">
      <c r="C417" s="65"/>
    </row>
    <row r="418" spans="3:3" x14ac:dyDescent="0.35">
      <c r="C418" s="65"/>
    </row>
    <row r="419" spans="3:3" x14ac:dyDescent="0.35">
      <c r="C419" s="65"/>
    </row>
    <row r="420" spans="3:3" x14ac:dyDescent="0.35">
      <c r="C420" s="65"/>
    </row>
    <row r="421" spans="3:3" x14ac:dyDescent="0.35">
      <c r="C421" s="65"/>
    </row>
    <row r="422" spans="3:3" x14ac:dyDescent="0.35">
      <c r="C422" s="65"/>
    </row>
    <row r="423" spans="3:3" x14ac:dyDescent="0.35">
      <c r="C423" s="65"/>
    </row>
    <row r="424" spans="3:3" x14ac:dyDescent="0.35">
      <c r="C424" s="65"/>
    </row>
    <row r="425" spans="3:3" x14ac:dyDescent="0.35">
      <c r="C425" s="65"/>
    </row>
    <row r="426" spans="3:3" x14ac:dyDescent="0.35">
      <c r="C426" s="65"/>
    </row>
    <row r="427" spans="3:3" x14ac:dyDescent="0.35">
      <c r="C427" s="65"/>
    </row>
    <row r="428" spans="3:3" x14ac:dyDescent="0.35">
      <c r="C428" s="65"/>
    </row>
    <row r="429" spans="3:3" x14ac:dyDescent="0.35">
      <c r="C429" s="65"/>
    </row>
    <row r="430" spans="3:3" x14ac:dyDescent="0.35">
      <c r="C430" s="65"/>
    </row>
    <row r="431" spans="3:3" x14ac:dyDescent="0.35">
      <c r="C431" s="65"/>
    </row>
    <row r="432" spans="3:3" x14ac:dyDescent="0.35">
      <c r="C432" s="65"/>
    </row>
    <row r="433" spans="3:3" x14ac:dyDescent="0.35">
      <c r="C433" s="65"/>
    </row>
    <row r="434" spans="3:3" x14ac:dyDescent="0.35">
      <c r="C434" s="65"/>
    </row>
    <row r="435" spans="3:3" x14ac:dyDescent="0.35">
      <c r="C435" s="65"/>
    </row>
    <row r="436" spans="3:3" x14ac:dyDescent="0.35">
      <c r="C436" s="65"/>
    </row>
    <row r="437" spans="3:3" x14ac:dyDescent="0.35">
      <c r="C437" s="65"/>
    </row>
    <row r="438" spans="3:3" x14ac:dyDescent="0.35">
      <c r="C438" s="65"/>
    </row>
    <row r="439" spans="3:3" x14ac:dyDescent="0.35">
      <c r="C439" s="65"/>
    </row>
    <row r="440" spans="3:3" x14ac:dyDescent="0.35">
      <c r="C440" s="65"/>
    </row>
    <row r="441" spans="3:3" x14ac:dyDescent="0.35">
      <c r="C441" s="65"/>
    </row>
    <row r="442" spans="3:3" x14ac:dyDescent="0.35">
      <c r="C442" s="65"/>
    </row>
    <row r="443" spans="3:3" x14ac:dyDescent="0.35">
      <c r="C443" s="65"/>
    </row>
    <row r="444" spans="3:3" x14ac:dyDescent="0.35">
      <c r="C444" s="65"/>
    </row>
    <row r="445" spans="3:3" x14ac:dyDescent="0.35">
      <c r="C445" s="65"/>
    </row>
    <row r="446" spans="3:3" x14ac:dyDescent="0.35">
      <c r="C446" s="65"/>
    </row>
    <row r="447" spans="3:3" x14ac:dyDescent="0.35">
      <c r="C447" s="65"/>
    </row>
    <row r="448" spans="3:3" x14ac:dyDescent="0.35">
      <c r="C448" s="65"/>
    </row>
    <row r="449" spans="3:3" x14ac:dyDescent="0.35">
      <c r="C449" s="65"/>
    </row>
    <row r="450" spans="3:3" x14ac:dyDescent="0.35">
      <c r="C450" s="65"/>
    </row>
    <row r="451" spans="3:3" x14ac:dyDescent="0.35">
      <c r="C451" s="65"/>
    </row>
    <row r="452" spans="3:3" x14ac:dyDescent="0.35">
      <c r="C452" s="65"/>
    </row>
    <row r="453" spans="3:3" x14ac:dyDescent="0.35">
      <c r="C453" s="65"/>
    </row>
    <row r="454" spans="3:3" x14ac:dyDescent="0.35">
      <c r="C454" s="65"/>
    </row>
    <row r="455" spans="3:3" x14ac:dyDescent="0.35">
      <c r="C455" s="65"/>
    </row>
    <row r="456" spans="3:3" x14ac:dyDescent="0.35">
      <c r="C456" s="65"/>
    </row>
    <row r="457" spans="3:3" x14ac:dyDescent="0.35">
      <c r="C457" s="65"/>
    </row>
    <row r="458" spans="3:3" x14ac:dyDescent="0.35">
      <c r="C458" s="65"/>
    </row>
    <row r="459" spans="3:3" x14ac:dyDescent="0.35">
      <c r="C459" s="65"/>
    </row>
    <row r="460" spans="3:3" x14ac:dyDescent="0.35">
      <c r="C460" s="65"/>
    </row>
    <row r="461" spans="3:3" x14ac:dyDescent="0.35">
      <c r="C461" s="65"/>
    </row>
    <row r="462" spans="3:3" x14ac:dyDescent="0.35">
      <c r="C462" s="65"/>
    </row>
    <row r="463" spans="3:3" x14ac:dyDescent="0.35">
      <c r="C463" s="65"/>
    </row>
    <row r="464" spans="3:3" x14ac:dyDescent="0.35">
      <c r="C464" s="65"/>
    </row>
    <row r="465" spans="3:3" x14ac:dyDescent="0.35">
      <c r="C465" s="65"/>
    </row>
    <row r="466" spans="3:3" x14ac:dyDescent="0.35">
      <c r="C466" s="65"/>
    </row>
    <row r="467" spans="3:3" x14ac:dyDescent="0.35">
      <c r="C467" s="65"/>
    </row>
    <row r="468" spans="3:3" x14ac:dyDescent="0.35">
      <c r="C468" s="65"/>
    </row>
    <row r="469" spans="3:3" x14ac:dyDescent="0.35">
      <c r="C469" s="65"/>
    </row>
    <row r="470" spans="3:3" x14ac:dyDescent="0.35">
      <c r="C470" s="65"/>
    </row>
    <row r="471" spans="3:3" x14ac:dyDescent="0.35">
      <c r="C471" s="65"/>
    </row>
    <row r="472" spans="3:3" x14ac:dyDescent="0.35">
      <c r="C472" s="65"/>
    </row>
    <row r="473" spans="3:3" x14ac:dyDescent="0.35">
      <c r="C473" s="65"/>
    </row>
    <row r="474" spans="3:3" x14ac:dyDescent="0.35">
      <c r="C474" s="65"/>
    </row>
    <row r="475" spans="3:3" x14ac:dyDescent="0.35">
      <c r="C475" s="65"/>
    </row>
    <row r="476" spans="3:3" x14ac:dyDescent="0.35">
      <c r="C476" s="65"/>
    </row>
    <row r="477" spans="3:3" x14ac:dyDescent="0.35">
      <c r="C477" s="65"/>
    </row>
    <row r="478" spans="3:3" x14ac:dyDescent="0.35">
      <c r="C478" s="65"/>
    </row>
    <row r="479" spans="3:3" x14ac:dyDescent="0.35">
      <c r="C479" s="65"/>
    </row>
    <row r="480" spans="3:3" x14ac:dyDescent="0.35">
      <c r="C480" s="65"/>
    </row>
    <row r="481" spans="3:3" x14ac:dyDescent="0.35">
      <c r="C481" s="65"/>
    </row>
    <row r="482" spans="3:3" x14ac:dyDescent="0.35">
      <c r="C482" s="65"/>
    </row>
    <row r="483" spans="3:3" x14ac:dyDescent="0.35">
      <c r="C483" s="65"/>
    </row>
    <row r="484" spans="3:3" x14ac:dyDescent="0.35">
      <c r="C484" s="65"/>
    </row>
    <row r="485" spans="3:3" x14ac:dyDescent="0.35">
      <c r="C485" s="65"/>
    </row>
    <row r="486" spans="3:3" x14ac:dyDescent="0.35">
      <c r="C486" s="65"/>
    </row>
    <row r="487" spans="3:3" x14ac:dyDescent="0.35">
      <c r="C487" s="65"/>
    </row>
    <row r="488" spans="3:3" x14ac:dyDescent="0.35">
      <c r="C488" s="65"/>
    </row>
    <row r="489" spans="3:3" x14ac:dyDescent="0.35">
      <c r="C489" s="65"/>
    </row>
    <row r="490" spans="3:3" x14ac:dyDescent="0.35">
      <c r="C490" s="65"/>
    </row>
    <row r="491" spans="3:3" x14ac:dyDescent="0.35">
      <c r="C491" s="65"/>
    </row>
    <row r="492" spans="3:3" x14ac:dyDescent="0.35">
      <c r="C492" s="65"/>
    </row>
    <row r="493" spans="3:3" x14ac:dyDescent="0.35">
      <c r="C493" s="65"/>
    </row>
    <row r="494" spans="3:3" x14ac:dyDescent="0.35">
      <c r="C494" s="65"/>
    </row>
    <row r="495" spans="3:3" x14ac:dyDescent="0.35">
      <c r="C495" s="65"/>
    </row>
    <row r="496" spans="3:3" x14ac:dyDescent="0.35">
      <c r="C496" s="65"/>
    </row>
    <row r="497" spans="3:3" x14ac:dyDescent="0.35">
      <c r="C497" s="65"/>
    </row>
    <row r="498" spans="3:3" x14ac:dyDescent="0.35">
      <c r="C498" s="65"/>
    </row>
    <row r="499" spans="3:3" x14ac:dyDescent="0.35">
      <c r="C499" s="65"/>
    </row>
    <row r="500" spans="3:3" x14ac:dyDescent="0.35">
      <c r="C500" s="65"/>
    </row>
    <row r="501" spans="3:3" x14ac:dyDescent="0.35">
      <c r="C501" s="65"/>
    </row>
    <row r="502" spans="3:3" x14ac:dyDescent="0.35">
      <c r="C502" s="65"/>
    </row>
    <row r="503" spans="3:3" x14ac:dyDescent="0.35">
      <c r="C503" s="65"/>
    </row>
    <row r="504" spans="3:3" x14ac:dyDescent="0.35">
      <c r="C504" s="65"/>
    </row>
    <row r="505" spans="3:3" x14ac:dyDescent="0.35">
      <c r="C505" s="65"/>
    </row>
    <row r="506" spans="3:3" x14ac:dyDescent="0.35">
      <c r="C506" s="65"/>
    </row>
    <row r="507" spans="3:3" x14ac:dyDescent="0.35">
      <c r="C507" s="65"/>
    </row>
    <row r="508" spans="3:3" x14ac:dyDescent="0.35">
      <c r="C508" s="65"/>
    </row>
    <row r="509" spans="3:3" x14ac:dyDescent="0.35">
      <c r="C509" s="65"/>
    </row>
    <row r="510" spans="3:3" x14ac:dyDescent="0.35">
      <c r="C510" s="65"/>
    </row>
    <row r="511" spans="3:3" x14ac:dyDescent="0.35">
      <c r="C511" s="65"/>
    </row>
    <row r="512" spans="3:3" x14ac:dyDescent="0.35">
      <c r="C512" s="65"/>
    </row>
    <row r="513" spans="3:3" x14ac:dyDescent="0.35">
      <c r="C513" s="65"/>
    </row>
    <row r="514" spans="3:3" x14ac:dyDescent="0.35">
      <c r="C514" s="65"/>
    </row>
    <row r="515" spans="3:3" x14ac:dyDescent="0.35">
      <c r="C515" s="65"/>
    </row>
    <row r="516" spans="3:3" x14ac:dyDescent="0.35">
      <c r="C516" s="65"/>
    </row>
    <row r="517" spans="3:3" x14ac:dyDescent="0.35">
      <c r="C517" s="65"/>
    </row>
    <row r="518" spans="3:3" x14ac:dyDescent="0.35">
      <c r="C518" s="65"/>
    </row>
    <row r="519" spans="3:3" x14ac:dyDescent="0.35">
      <c r="C519" s="65"/>
    </row>
    <row r="520" spans="3:3" x14ac:dyDescent="0.35">
      <c r="C520" s="65"/>
    </row>
    <row r="521" spans="3:3" x14ac:dyDescent="0.35">
      <c r="C521" s="65"/>
    </row>
    <row r="522" spans="3:3" x14ac:dyDescent="0.35">
      <c r="C522" s="65"/>
    </row>
    <row r="523" spans="3:3" x14ac:dyDescent="0.35">
      <c r="C523" s="65"/>
    </row>
    <row r="524" spans="3:3" x14ac:dyDescent="0.35">
      <c r="C524" s="65"/>
    </row>
    <row r="525" spans="3:3" x14ac:dyDescent="0.35">
      <c r="C525" s="65"/>
    </row>
    <row r="526" spans="3:3" x14ac:dyDescent="0.35">
      <c r="C526" s="65"/>
    </row>
    <row r="527" spans="3:3" x14ac:dyDescent="0.35">
      <c r="C527" s="65"/>
    </row>
    <row r="528" spans="3:3" x14ac:dyDescent="0.35">
      <c r="C528" s="65"/>
    </row>
    <row r="529" spans="3:3" x14ac:dyDescent="0.35">
      <c r="C529" s="65"/>
    </row>
    <row r="530" spans="3:3" x14ac:dyDescent="0.35">
      <c r="C530" s="65"/>
    </row>
    <row r="531" spans="3:3" x14ac:dyDescent="0.35">
      <c r="C531" s="65"/>
    </row>
    <row r="532" spans="3:3" x14ac:dyDescent="0.35">
      <c r="C532" s="65"/>
    </row>
    <row r="533" spans="3:3" x14ac:dyDescent="0.35">
      <c r="C533" s="65"/>
    </row>
    <row r="534" spans="3:3" x14ac:dyDescent="0.35">
      <c r="C534" s="65"/>
    </row>
    <row r="535" spans="3:3" x14ac:dyDescent="0.35">
      <c r="C535" s="65"/>
    </row>
    <row r="536" spans="3:3" x14ac:dyDescent="0.35">
      <c r="C536" s="65"/>
    </row>
    <row r="537" spans="3:3" x14ac:dyDescent="0.35">
      <c r="C537" s="65"/>
    </row>
    <row r="538" spans="3:3" x14ac:dyDescent="0.35">
      <c r="C538" s="65"/>
    </row>
    <row r="539" spans="3:3" x14ac:dyDescent="0.35">
      <c r="C539" s="65"/>
    </row>
    <row r="540" spans="3:3" x14ac:dyDescent="0.35">
      <c r="C540" s="65"/>
    </row>
    <row r="541" spans="3:3" x14ac:dyDescent="0.35">
      <c r="C541" s="65"/>
    </row>
    <row r="542" spans="3:3" x14ac:dyDescent="0.35">
      <c r="C542" s="65"/>
    </row>
    <row r="543" spans="3:3" x14ac:dyDescent="0.35">
      <c r="C543" s="65"/>
    </row>
    <row r="544" spans="3:3" x14ac:dyDescent="0.35">
      <c r="C544" s="65"/>
    </row>
    <row r="545" spans="3:3" x14ac:dyDescent="0.35">
      <c r="C545" s="65"/>
    </row>
    <row r="546" spans="3:3" x14ac:dyDescent="0.35">
      <c r="C546" s="65"/>
    </row>
    <row r="547" spans="3:3" x14ac:dyDescent="0.35">
      <c r="C547" s="65"/>
    </row>
    <row r="548" spans="3:3" x14ac:dyDescent="0.35">
      <c r="C548" s="65"/>
    </row>
    <row r="549" spans="3:3" x14ac:dyDescent="0.35">
      <c r="C549" s="65"/>
    </row>
    <row r="550" spans="3:3" x14ac:dyDescent="0.35">
      <c r="C550" s="65"/>
    </row>
    <row r="551" spans="3:3" x14ac:dyDescent="0.35">
      <c r="C551" s="65"/>
    </row>
    <row r="552" spans="3:3" x14ac:dyDescent="0.35">
      <c r="C552" s="65"/>
    </row>
    <row r="553" spans="3:3" x14ac:dyDescent="0.35">
      <c r="C553" s="65"/>
    </row>
    <row r="554" spans="3:3" x14ac:dyDescent="0.35">
      <c r="C554" s="65"/>
    </row>
    <row r="555" spans="3:3" x14ac:dyDescent="0.35">
      <c r="C555" s="65"/>
    </row>
    <row r="556" spans="3:3" x14ac:dyDescent="0.35">
      <c r="C556" s="65"/>
    </row>
    <row r="557" spans="3:3" x14ac:dyDescent="0.35">
      <c r="C557" s="65"/>
    </row>
    <row r="558" spans="3:3" x14ac:dyDescent="0.35">
      <c r="C558" s="65"/>
    </row>
    <row r="559" spans="3:3" x14ac:dyDescent="0.35">
      <c r="C559" s="65"/>
    </row>
    <row r="560" spans="3:3" x14ac:dyDescent="0.35">
      <c r="C560" s="65"/>
    </row>
    <row r="561" spans="3:3" x14ac:dyDescent="0.35">
      <c r="C561" s="65"/>
    </row>
    <row r="562" spans="3:3" x14ac:dyDescent="0.35">
      <c r="C562" s="65"/>
    </row>
    <row r="563" spans="3:3" x14ac:dyDescent="0.35">
      <c r="C563" s="65"/>
    </row>
    <row r="564" spans="3:3" x14ac:dyDescent="0.35">
      <c r="C564" s="65"/>
    </row>
    <row r="565" spans="3:3" x14ac:dyDescent="0.35">
      <c r="C565" s="65"/>
    </row>
    <row r="566" spans="3:3" x14ac:dyDescent="0.35">
      <c r="C566" s="65"/>
    </row>
    <row r="567" spans="3:3" x14ac:dyDescent="0.35">
      <c r="C567" s="65"/>
    </row>
    <row r="568" spans="3:3" x14ac:dyDescent="0.35">
      <c r="C568" s="65"/>
    </row>
    <row r="569" spans="3:3" x14ac:dyDescent="0.35">
      <c r="C569" s="65"/>
    </row>
    <row r="570" spans="3:3" x14ac:dyDescent="0.35">
      <c r="C570" s="65"/>
    </row>
    <row r="571" spans="3:3" x14ac:dyDescent="0.35">
      <c r="C571" s="65"/>
    </row>
    <row r="572" spans="3:3" x14ac:dyDescent="0.35">
      <c r="C572" s="65"/>
    </row>
    <row r="573" spans="3:3" x14ac:dyDescent="0.35">
      <c r="C573" s="65"/>
    </row>
    <row r="574" spans="3:3" x14ac:dyDescent="0.35">
      <c r="C574" s="65"/>
    </row>
    <row r="575" spans="3:3" x14ac:dyDescent="0.35">
      <c r="C575" s="65"/>
    </row>
    <row r="576" spans="3:3" x14ac:dyDescent="0.35">
      <c r="C576" s="65"/>
    </row>
    <row r="577" spans="3:3" x14ac:dyDescent="0.35">
      <c r="C577" s="65"/>
    </row>
    <row r="578" spans="3:3" x14ac:dyDescent="0.35">
      <c r="C578" s="65"/>
    </row>
    <row r="579" spans="3:3" x14ac:dyDescent="0.35">
      <c r="C579" s="65"/>
    </row>
    <row r="580" spans="3:3" x14ac:dyDescent="0.35">
      <c r="C580" s="65"/>
    </row>
    <row r="581" spans="3:3" x14ac:dyDescent="0.35">
      <c r="C581" s="65"/>
    </row>
    <row r="582" spans="3:3" x14ac:dyDescent="0.35">
      <c r="C582" s="65"/>
    </row>
    <row r="583" spans="3:3" x14ac:dyDescent="0.35">
      <c r="C583" s="65"/>
    </row>
    <row r="584" spans="3:3" x14ac:dyDescent="0.35">
      <c r="C584" s="65"/>
    </row>
    <row r="585" spans="3:3" x14ac:dyDescent="0.35">
      <c r="C585" s="65"/>
    </row>
    <row r="586" spans="3:3" x14ac:dyDescent="0.35">
      <c r="C586" s="65"/>
    </row>
    <row r="587" spans="3:3" x14ac:dyDescent="0.35">
      <c r="C587" s="65"/>
    </row>
    <row r="588" spans="3:3" x14ac:dyDescent="0.35">
      <c r="C588" s="65"/>
    </row>
    <row r="589" spans="3:3" x14ac:dyDescent="0.35">
      <c r="C589" s="65"/>
    </row>
    <row r="590" spans="3:3" x14ac:dyDescent="0.35">
      <c r="C590" s="65"/>
    </row>
    <row r="591" spans="3:3" x14ac:dyDescent="0.35">
      <c r="C591" s="65"/>
    </row>
    <row r="592" spans="3:3" x14ac:dyDescent="0.35">
      <c r="C592" s="65"/>
    </row>
    <row r="593" spans="3:3" x14ac:dyDescent="0.35">
      <c r="C593" s="65"/>
    </row>
    <row r="594" spans="3:3" x14ac:dyDescent="0.35">
      <c r="C594" s="65"/>
    </row>
    <row r="595" spans="3:3" x14ac:dyDescent="0.35">
      <c r="C595" s="65"/>
    </row>
    <row r="596" spans="3:3" x14ac:dyDescent="0.35">
      <c r="C596" s="65"/>
    </row>
    <row r="597" spans="3:3" x14ac:dyDescent="0.35">
      <c r="C597" s="65"/>
    </row>
    <row r="598" spans="3:3" x14ac:dyDescent="0.35">
      <c r="C598" s="65"/>
    </row>
    <row r="599" spans="3:3" x14ac:dyDescent="0.35">
      <c r="C599" s="65"/>
    </row>
    <row r="600" spans="3:3" x14ac:dyDescent="0.35">
      <c r="C600" s="65"/>
    </row>
    <row r="601" spans="3:3" x14ac:dyDescent="0.35">
      <c r="C601" s="65"/>
    </row>
    <row r="602" spans="3:3" x14ac:dyDescent="0.35">
      <c r="C602" s="65"/>
    </row>
    <row r="603" spans="3:3" x14ac:dyDescent="0.35">
      <c r="C603" s="65"/>
    </row>
    <row r="604" spans="3:3" x14ac:dyDescent="0.35">
      <c r="C604" s="65"/>
    </row>
    <row r="605" spans="3:3" x14ac:dyDescent="0.35">
      <c r="C605" s="65"/>
    </row>
    <row r="606" spans="3:3" x14ac:dyDescent="0.35">
      <c r="C606" s="65"/>
    </row>
    <row r="607" spans="3:3" x14ac:dyDescent="0.35">
      <c r="C607" s="65"/>
    </row>
    <row r="608" spans="3:3" x14ac:dyDescent="0.35">
      <c r="C608" s="65"/>
    </row>
    <row r="609" spans="3:3" x14ac:dyDescent="0.35">
      <c r="C609" s="65"/>
    </row>
    <row r="610" spans="3:3" x14ac:dyDescent="0.35">
      <c r="C610" s="65"/>
    </row>
    <row r="611" spans="3:3" x14ac:dyDescent="0.35">
      <c r="C611" s="65"/>
    </row>
    <row r="612" spans="3:3" x14ac:dyDescent="0.35">
      <c r="C612" s="65"/>
    </row>
    <row r="613" spans="3:3" x14ac:dyDescent="0.35">
      <c r="C613" s="65"/>
    </row>
    <row r="614" spans="3:3" x14ac:dyDescent="0.35">
      <c r="C614" s="65"/>
    </row>
    <row r="615" spans="3:3" x14ac:dyDescent="0.35">
      <c r="C615" s="65"/>
    </row>
    <row r="616" spans="3:3" x14ac:dyDescent="0.35">
      <c r="C616" s="65"/>
    </row>
    <row r="617" spans="3:3" x14ac:dyDescent="0.35">
      <c r="C617" s="65"/>
    </row>
    <row r="618" spans="3:3" x14ac:dyDescent="0.35">
      <c r="C618" s="65"/>
    </row>
    <row r="619" spans="3:3" x14ac:dyDescent="0.35">
      <c r="C619" s="65"/>
    </row>
    <row r="620" spans="3:3" x14ac:dyDescent="0.35">
      <c r="C620" s="65"/>
    </row>
    <row r="621" spans="3:3" x14ac:dyDescent="0.35">
      <c r="C621" s="65"/>
    </row>
    <row r="622" spans="3:3" x14ac:dyDescent="0.35">
      <c r="C622" s="65"/>
    </row>
    <row r="623" spans="3:3" x14ac:dyDescent="0.35">
      <c r="C623" s="65"/>
    </row>
    <row r="624" spans="3:3" x14ac:dyDescent="0.35">
      <c r="C624" s="65"/>
    </row>
    <row r="625" spans="3:3" x14ac:dyDescent="0.35">
      <c r="C625" s="65"/>
    </row>
    <row r="626" spans="3:3" x14ac:dyDescent="0.35">
      <c r="C626" s="65"/>
    </row>
    <row r="627" spans="3:3" x14ac:dyDescent="0.35">
      <c r="C627" s="65"/>
    </row>
    <row r="628" spans="3:3" x14ac:dyDescent="0.35">
      <c r="C628" s="65"/>
    </row>
    <row r="629" spans="3:3" x14ac:dyDescent="0.35">
      <c r="C629" s="65"/>
    </row>
    <row r="630" spans="3:3" x14ac:dyDescent="0.35">
      <c r="C630" s="65"/>
    </row>
    <row r="631" spans="3:3" x14ac:dyDescent="0.35">
      <c r="C631" s="65"/>
    </row>
    <row r="632" spans="3:3" x14ac:dyDescent="0.35">
      <c r="C632" s="65"/>
    </row>
    <row r="633" spans="3:3" x14ac:dyDescent="0.35">
      <c r="C633" s="65"/>
    </row>
    <row r="634" spans="3:3" x14ac:dyDescent="0.35">
      <c r="C634" s="65"/>
    </row>
    <row r="635" spans="3:3" x14ac:dyDescent="0.35">
      <c r="C635" s="65"/>
    </row>
  </sheetData>
  <mergeCells count="4">
    <mergeCell ref="B1:D1"/>
    <mergeCell ref="A2:I2"/>
    <mergeCell ref="A5:I5"/>
    <mergeCell ref="A188:I188"/>
  </mergeCells>
  <phoneticPr fontId="11" type="noConversion"/>
  <hyperlinks>
    <hyperlink ref="B2" location="íNDICE!A1" display="Volver al índice"/>
    <hyperlink ref="B1" location="íNDICE!A1" display="Volver al índice"/>
  </hyperlinks>
  <printOptions horizontalCentered="1" verticalCentered="1"/>
  <pageMargins left="0.74803149606299213" right="0.74803149606299213" top="0.98425196850393704" bottom="0.98425196850393704" header="0" footer="0"/>
  <pageSetup paperSize="9" scale="65" orientation="portrait" r:id="rId1"/>
  <headerFooter alignWithMargins="0"/>
  <rowBreaks count="3" manualBreakCount="3">
    <brk id="53" max="8" man="1"/>
    <brk id="104" max="8" man="1"/>
    <brk id="155" max="8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7" tint="0.59999389629810485"/>
  </sheetPr>
  <dimension ref="A1:Q381"/>
  <sheetViews>
    <sheetView zoomScaleNormal="100" workbookViewId="0">
      <selection activeCell="M231" sqref="M231"/>
    </sheetView>
  </sheetViews>
  <sheetFormatPr baseColWidth="10" defaultRowHeight="14.25" x14ac:dyDescent="0.3"/>
  <cols>
    <col min="1" max="1" width="23" style="20" customWidth="1"/>
    <col min="2" max="3" width="6.42578125" style="102" customWidth="1"/>
    <col min="4" max="4" width="8" style="102" bestFit="1" customWidth="1"/>
    <col min="5" max="6" width="6.7109375" style="102" bestFit="1" customWidth="1"/>
    <col min="7" max="7" width="11.42578125" style="102" hidden="1" customWidth="1"/>
    <col min="8" max="8" width="6.5703125" style="102" hidden="1" customWidth="1"/>
    <col min="9" max="9" width="7.140625" style="102" hidden="1" customWidth="1"/>
    <col min="10" max="10" width="8.28515625" style="102" hidden="1" customWidth="1"/>
    <col min="11" max="11" width="9.42578125" style="102" hidden="1" customWidth="1"/>
    <col min="12" max="12" width="1.85546875" style="20" hidden="1" customWidth="1"/>
    <col min="13" max="13" width="11.42578125" style="20" customWidth="1"/>
    <col min="14" max="16384" width="11.42578125" style="20"/>
  </cols>
  <sheetData>
    <row r="1" spans="1:17" ht="89.25" customHeight="1" x14ac:dyDescent="0.3">
      <c r="B1" s="351" t="s">
        <v>0</v>
      </c>
      <c r="C1" s="351"/>
      <c r="D1" s="351"/>
    </row>
    <row r="2" spans="1:17" ht="32.25" customHeight="1" x14ac:dyDescent="0.3">
      <c r="B2" s="144"/>
      <c r="C2" s="144"/>
      <c r="D2" s="144"/>
    </row>
    <row r="3" spans="1:17" ht="18" x14ac:dyDescent="0.35">
      <c r="B3" s="140"/>
      <c r="C3" s="140"/>
      <c r="D3" s="140"/>
      <c r="E3" s="406" t="s">
        <v>43</v>
      </c>
      <c r="F3" s="406"/>
      <c r="G3" s="140"/>
      <c r="H3" s="140"/>
      <c r="I3" s="140"/>
      <c r="J3" s="140"/>
      <c r="K3" s="140"/>
    </row>
    <row r="5" spans="1:17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s="1" customFormat="1" ht="18" x14ac:dyDescent="0.3">
      <c r="A6" s="407" t="s">
        <v>304</v>
      </c>
      <c r="B6" s="407"/>
      <c r="C6" s="407"/>
      <c r="D6" s="407"/>
      <c r="E6" s="407"/>
      <c r="F6" s="407"/>
      <c r="G6" s="407"/>
      <c r="H6" s="407"/>
      <c r="I6" s="407"/>
      <c r="J6" s="407"/>
      <c r="K6" s="407"/>
      <c r="L6" s="407"/>
      <c r="M6" s="407"/>
      <c r="N6" s="407"/>
      <c r="O6" s="407"/>
      <c r="P6" s="407"/>
      <c r="Q6" s="407"/>
    </row>
    <row r="7" spans="1:17" s="1" customFormat="1" ht="15" thickBot="1" x14ac:dyDescent="0.35"/>
    <row r="8" spans="1:17" s="1" customFormat="1" x14ac:dyDescent="0.3">
      <c r="A8" s="255"/>
      <c r="B8" s="408" t="s">
        <v>77</v>
      </c>
      <c r="C8" s="409"/>
      <c r="D8" s="410"/>
      <c r="E8" s="408" t="s">
        <v>78</v>
      </c>
      <c r="F8" s="411"/>
      <c r="G8" s="412"/>
      <c r="H8" s="412"/>
      <c r="I8" s="412"/>
      <c r="J8" s="412"/>
      <c r="K8" s="412"/>
      <c r="L8" s="412"/>
      <c r="M8" s="410"/>
      <c r="N8" s="408" t="s">
        <v>14</v>
      </c>
      <c r="O8" s="409"/>
      <c r="P8" s="410"/>
      <c r="Q8" s="147" t="s">
        <v>17</v>
      </c>
    </row>
    <row r="9" spans="1:17" s="1" customFormat="1" ht="15" thickBot="1" x14ac:dyDescent="0.35">
      <c r="A9" s="255"/>
      <c r="B9" s="148" t="s">
        <v>57</v>
      </c>
      <c r="C9" s="149" t="s">
        <v>58</v>
      </c>
      <c r="D9" s="150" t="s">
        <v>59</v>
      </c>
      <c r="E9" s="148" t="s">
        <v>57</v>
      </c>
      <c r="F9" s="149" t="s">
        <v>58</v>
      </c>
      <c r="G9" s="149" t="s">
        <v>45</v>
      </c>
      <c r="H9" s="149" t="s">
        <v>46</v>
      </c>
      <c r="I9" s="149"/>
      <c r="J9" s="149" t="s">
        <v>45</v>
      </c>
      <c r="K9" s="149" t="s">
        <v>46</v>
      </c>
      <c r="L9" s="149"/>
      <c r="M9" s="150" t="s">
        <v>59</v>
      </c>
      <c r="N9" s="148" t="s">
        <v>57</v>
      </c>
      <c r="O9" s="149" t="s">
        <v>58</v>
      </c>
      <c r="P9" s="150" t="s">
        <v>59</v>
      </c>
      <c r="Q9" s="151"/>
    </row>
    <row r="10" spans="1:17" s="1" customFormat="1" x14ac:dyDescent="0.3">
      <c r="A10" s="152" t="s">
        <v>89</v>
      </c>
      <c r="B10" s="127"/>
      <c r="C10" s="190">
        <v>1</v>
      </c>
      <c r="D10" s="321">
        <f>SUM(B10:C10)</f>
        <v>1</v>
      </c>
      <c r="E10" s="127"/>
      <c r="F10" s="127">
        <v>1</v>
      </c>
      <c r="G10" s="127">
        <f t="shared" ref="G10:G32" si="0">SUM(E10:F10)</f>
        <v>1</v>
      </c>
      <c r="H10" s="127"/>
      <c r="I10" s="127"/>
      <c r="J10" s="191"/>
      <c r="K10" s="192">
        <f t="shared" ref="K10:K42" si="1">SUM(D10,G10,J10)</f>
        <v>2</v>
      </c>
      <c r="L10" s="127"/>
      <c r="M10" s="322">
        <f>SUM(E10,F10)</f>
        <v>1</v>
      </c>
      <c r="N10" s="127"/>
      <c r="O10" s="127"/>
      <c r="P10" s="322">
        <f>SUM(N10,O10)</f>
        <v>0</v>
      </c>
      <c r="Q10" s="153">
        <f>SUM(D10,M10,P10)</f>
        <v>2</v>
      </c>
    </row>
    <row r="11" spans="1:17" s="1" customFormat="1" x14ac:dyDescent="0.3">
      <c r="A11" s="154" t="s">
        <v>90</v>
      </c>
      <c r="B11" s="127">
        <v>46</v>
      </c>
      <c r="C11" s="127">
        <v>37</v>
      </c>
      <c r="D11" s="322">
        <f t="shared" ref="D11:D74" si="2">SUM(B11:C11)</f>
        <v>83</v>
      </c>
      <c r="E11" s="127">
        <v>14</v>
      </c>
      <c r="F11" s="127">
        <v>10</v>
      </c>
      <c r="G11" s="127">
        <f t="shared" si="0"/>
        <v>24</v>
      </c>
      <c r="H11" s="127">
        <v>5</v>
      </c>
      <c r="I11" s="127">
        <v>5</v>
      </c>
      <c r="J11" s="127">
        <f t="shared" ref="J11:J42" si="3">SUM(H11:I11)</f>
        <v>10</v>
      </c>
      <c r="K11" s="192">
        <f t="shared" si="1"/>
        <v>117</v>
      </c>
      <c r="L11" s="127"/>
      <c r="M11" s="322">
        <f t="shared" ref="M11:M74" si="4">SUM(E11,F11)</f>
        <v>24</v>
      </c>
      <c r="N11" s="127">
        <v>4</v>
      </c>
      <c r="O11" s="127">
        <v>5</v>
      </c>
      <c r="P11" s="322">
        <f t="shared" ref="P11:P74" si="5">SUM(N11,O11)</f>
        <v>9</v>
      </c>
      <c r="Q11" s="153">
        <f>SUM(D11,M11,P11)</f>
        <v>116</v>
      </c>
    </row>
    <row r="12" spans="1:17" s="1" customFormat="1" x14ac:dyDescent="0.3">
      <c r="A12" s="154" t="s">
        <v>91</v>
      </c>
      <c r="B12" s="127">
        <v>2</v>
      </c>
      <c r="C12" s="127">
        <v>3</v>
      </c>
      <c r="D12" s="322">
        <f t="shared" si="2"/>
        <v>5</v>
      </c>
      <c r="E12" s="127">
        <v>1</v>
      </c>
      <c r="F12" s="127"/>
      <c r="G12" s="127">
        <f t="shared" si="0"/>
        <v>1</v>
      </c>
      <c r="H12" s="127">
        <v>0</v>
      </c>
      <c r="I12" s="127">
        <v>0</v>
      </c>
      <c r="J12" s="127">
        <f t="shared" si="3"/>
        <v>0</v>
      </c>
      <c r="K12" s="192">
        <f t="shared" si="1"/>
        <v>6</v>
      </c>
      <c r="L12" s="127"/>
      <c r="M12" s="322">
        <f t="shared" si="4"/>
        <v>1</v>
      </c>
      <c r="N12" s="127"/>
      <c r="O12" s="127">
        <v>1</v>
      </c>
      <c r="P12" s="322">
        <f t="shared" si="5"/>
        <v>1</v>
      </c>
      <c r="Q12" s="153">
        <f t="shared" ref="Q12:Q75" si="6">SUM(D12,M12,P12)</f>
        <v>7</v>
      </c>
    </row>
    <row r="13" spans="1:17" s="1" customFormat="1" x14ac:dyDescent="0.3">
      <c r="A13" s="154" t="s">
        <v>92</v>
      </c>
      <c r="B13" s="127">
        <v>108</v>
      </c>
      <c r="C13" s="127">
        <v>97</v>
      </c>
      <c r="D13" s="322">
        <f t="shared" si="2"/>
        <v>205</v>
      </c>
      <c r="E13" s="127">
        <v>60</v>
      </c>
      <c r="F13" s="127">
        <v>40</v>
      </c>
      <c r="G13" s="127">
        <f t="shared" si="0"/>
        <v>100</v>
      </c>
      <c r="H13" s="127">
        <v>12</v>
      </c>
      <c r="I13" s="127">
        <v>7</v>
      </c>
      <c r="J13" s="127">
        <f t="shared" si="3"/>
        <v>19</v>
      </c>
      <c r="K13" s="192">
        <f t="shared" si="1"/>
        <v>324</v>
      </c>
      <c r="L13" s="127"/>
      <c r="M13" s="322">
        <f t="shared" si="4"/>
        <v>100</v>
      </c>
      <c r="N13" s="127">
        <v>19</v>
      </c>
      <c r="O13" s="127">
        <v>27</v>
      </c>
      <c r="P13" s="322">
        <f t="shared" si="5"/>
        <v>46</v>
      </c>
      <c r="Q13" s="153">
        <f t="shared" si="6"/>
        <v>351</v>
      </c>
    </row>
    <row r="14" spans="1:17" s="1" customFormat="1" x14ac:dyDescent="0.3">
      <c r="A14" s="154" t="s">
        <v>93</v>
      </c>
      <c r="B14" s="127">
        <v>3122</v>
      </c>
      <c r="C14" s="127">
        <v>2731</v>
      </c>
      <c r="D14" s="322">
        <f t="shared" si="2"/>
        <v>5853</v>
      </c>
      <c r="E14" s="127">
        <v>1193</v>
      </c>
      <c r="F14" s="127">
        <v>1038</v>
      </c>
      <c r="G14" s="127">
        <f t="shared" si="0"/>
        <v>2231</v>
      </c>
      <c r="H14" s="127">
        <v>572</v>
      </c>
      <c r="I14" s="127">
        <v>562</v>
      </c>
      <c r="J14" s="127">
        <f t="shared" si="3"/>
        <v>1134</v>
      </c>
      <c r="K14" s="192">
        <f t="shared" si="1"/>
        <v>9218</v>
      </c>
      <c r="L14" s="127"/>
      <c r="M14" s="322">
        <f t="shared" si="4"/>
        <v>2231</v>
      </c>
      <c r="N14" s="127">
        <v>740</v>
      </c>
      <c r="O14" s="127">
        <v>730</v>
      </c>
      <c r="P14" s="322">
        <f t="shared" si="5"/>
        <v>1470</v>
      </c>
      <c r="Q14" s="153">
        <f t="shared" si="6"/>
        <v>9554</v>
      </c>
    </row>
    <row r="15" spans="1:17" s="1" customFormat="1" x14ac:dyDescent="0.3">
      <c r="A15" s="154" t="s">
        <v>94</v>
      </c>
      <c r="B15" s="127">
        <v>1283</v>
      </c>
      <c r="C15" s="127">
        <v>1078</v>
      </c>
      <c r="D15" s="322">
        <f t="shared" si="2"/>
        <v>2361</v>
      </c>
      <c r="E15" s="127">
        <v>599</v>
      </c>
      <c r="F15" s="127">
        <v>586</v>
      </c>
      <c r="G15" s="127">
        <f t="shared" si="0"/>
        <v>1185</v>
      </c>
      <c r="H15" s="127">
        <v>195</v>
      </c>
      <c r="I15" s="127">
        <v>193</v>
      </c>
      <c r="J15" s="127">
        <f t="shared" si="3"/>
        <v>388</v>
      </c>
      <c r="K15" s="192">
        <f t="shared" si="1"/>
        <v>3934</v>
      </c>
      <c r="L15" s="127"/>
      <c r="M15" s="322">
        <f t="shared" si="4"/>
        <v>1185</v>
      </c>
      <c r="N15" s="127">
        <v>293</v>
      </c>
      <c r="O15" s="127">
        <v>289</v>
      </c>
      <c r="P15" s="322">
        <f t="shared" si="5"/>
        <v>582</v>
      </c>
      <c r="Q15" s="153">
        <f t="shared" si="6"/>
        <v>4128</v>
      </c>
    </row>
    <row r="16" spans="1:17" s="1" customFormat="1" x14ac:dyDescent="0.3">
      <c r="A16" s="154" t="s">
        <v>95</v>
      </c>
      <c r="B16" s="127">
        <v>2577</v>
      </c>
      <c r="C16" s="127">
        <v>2088</v>
      </c>
      <c r="D16" s="322">
        <f t="shared" si="2"/>
        <v>4665</v>
      </c>
      <c r="E16" s="127">
        <v>1001</v>
      </c>
      <c r="F16" s="127">
        <v>897</v>
      </c>
      <c r="G16" s="127">
        <f t="shared" si="0"/>
        <v>1898</v>
      </c>
      <c r="H16" s="127">
        <v>495</v>
      </c>
      <c r="I16" s="127">
        <v>551</v>
      </c>
      <c r="J16" s="127">
        <f t="shared" si="3"/>
        <v>1046</v>
      </c>
      <c r="K16" s="192">
        <f t="shared" si="1"/>
        <v>7609</v>
      </c>
      <c r="L16" s="127"/>
      <c r="M16" s="322">
        <f t="shared" si="4"/>
        <v>1898</v>
      </c>
      <c r="N16" s="127">
        <v>639</v>
      </c>
      <c r="O16" s="127">
        <v>687</v>
      </c>
      <c r="P16" s="322">
        <f t="shared" si="5"/>
        <v>1326</v>
      </c>
      <c r="Q16" s="153">
        <f t="shared" si="6"/>
        <v>7889</v>
      </c>
    </row>
    <row r="17" spans="1:17" s="1" customFormat="1" x14ac:dyDescent="0.3">
      <c r="A17" s="154" t="s">
        <v>96</v>
      </c>
      <c r="B17" s="127">
        <v>45</v>
      </c>
      <c r="C17" s="127">
        <v>36</v>
      </c>
      <c r="D17" s="322">
        <f t="shared" si="2"/>
        <v>81</v>
      </c>
      <c r="E17" s="127">
        <v>26</v>
      </c>
      <c r="F17" s="127">
        <v>16</v>
      </c>
      <c r="G17" s="127">
        <f t="shared" si="0"/>
        <v>42</v>
      </c>
      <c r="H17" s="127">
        <v>2</v>
      </c>
      <c r="I17" s="127">
        <v>4</v>
      </c>
      <c r="J17" s="127">
        <f t="shared" si="3"/>
        <v>6</v>
      </c>
      <c r="K17" s="192">
        <f t="shared" si="1"/>
        <v>129</v>
      </c>
      <c r="L17" s="127"/>
      <c r="M17" s="322">
        <f t="shared" si="4"/>
        <v>42</v>
      </c>
      <c r="N17" s="127">
        <v>2</v>
      </c>
      <c r="O17" s="127">
        <v>11</v>
      </c>
      <c r="P17" s="322">
        <f t="shared" si="5"/>
        <v>13</v>
      </c>
      <c r="Q17" s="153">
        <f t="shared" si="6"/>
        <v>136</v>
      </c>
    </row>
    <row r="18" spans="1:17" s="1" customFormat="1" x14ac:dyDescent="0.3">
      <c r="A18" s="154" t="s">
        <v>97</v>
      </c>
      <c r="B18" s="127">
        <v>224</v>
      </c>
      <c r="C18" s="127">
        <v>197</v>
      </c>
      <c r="D18" s="322">
        <f t="shared" si="2"/>
        <v>421</v>
      </c>
      <c r="E18" s="127">
        <v>116</v>
      </c>
      <c r="F18" s="127">
        <v>104</v>
      </c>
      <c r="G18" s="127">
        <f t="shared" si="0"/>
        <v>220</v>
      </c>
      <c r="H18" s="127">
        <v>28</v>
      </c>
      <c r="I18" s="127">
        <v>32</v>
      </c>
      <c r="J18" s="127">
        <f t="shared" si="3"/>
        <v>60</v>
      </c>
      <c r="K18" s="192">
        <f t="shared" si="1"/>
        <v>701</v>
      </c>
      <c r="L18" s="127"/>
      <c r="M18" s="322">
        <f t="shared" si="4"/>
        <v>220</v>
      </c>
      <c r="N18" s="127">
        <v>51</v>
      </c>
      <c r="O18" s="127">
        <v>53</v>
      </c>
      <c r="P18" s="322">
        <f t="shared" si="5"/>
        <v>104</v>
      </c>
      <c r="Q18" s="153">
        <f t="shared" si="6"/>
        <v>745</v>
      </c>
    </row>
    <row r="19" spans="1:17" s="1" customFormat="1" x14ac:dyDescent="0.3">
      <c r="A19" s="154" t="s">
        <v>98</v>
      </c>
      <c r="B19" s="127">
        <v>136</v>
      </c>
      <c r="C19" s="127">
        <v>134</v>
      </c>
      <c r="D19" s="322">
        <f t="shared" si="2"/>
        <v>270</v>
      </c>
      <c r="E19" s="127">
        <v>47</v>
      </c>
      <c r="F19" s="127">
        <v>50</v>
      </c>
      <c r="G19" s="127">
        <f t="shared" si="0"/>
        <v>97</v>
      </c>
      <c r="H19" s="127">
        <v>16</v>
      </c>
      <c r="I19" s="127">
        <v>22</v>
      </c>
      <c r="J19" s="127">
        <f t="shared" si="3"/>
        <v>38</v>
      </c>
      <c r="K19" s="192">
        <f t="shared" si="1"/>
        <v>405</v>
      </c>
      <c r="L19" s="127"/>
      <c r="M19" s="322">
        <f t="shared" si="4"/>
        <v>97</v>
      </c>
      <c r="N19" s="127">
        <v>32</v>
      </c>
      <c r="O19" s="127">
        <v>30</v>
      </c>
      <c r="P19" s="322">
        <f t="shared" si="5"/>
        <v>62</v>
      </c>
      <c r="Q19" s="153">
        <f t="shared" si="6"/>
        <v>429</v>
      </c>
    </row>
    <row r="20" spans="1:17" s="1" customFormat="1" x14ac:dyDescent="0.3">
      <c r="A20" s="154" t="s">
        <v>99</v>
      </c>
      <c r="B20" s="127">
        <v>16</v>
      </c>
      <c r="C20" s="127">
        <v>10</v>
      </c>
      <c r="D20" s="322">
        <f t="shared" si="2"/>
        <v>26</v>
      </c>
      <c r="E20" s="127">
        <v>5</v>
      </c>
      <c r="F20" s="127">
        <v>5</v>
      </c>
      <c r="G20" s="127">
        <f t="shared" si="0"/>
        <v>10</v>
      </c>
      <c r="H20" s="127">
        <v>0</v>
      </c>
      <c r="I20" s="127">
        <v>1</v>
      </c>
      <c r="J20" s="127">
        <f t="shared" si="3"/>
        <v>1</v>
      </c>
      <c r="K20" s="192">
        <f t="shared" si="1"/>
        <v>37</v>
      </c>
      <c r="L20" s="127"/>
      <c r="M20" s="322">
        <f t="shared" si="4"/>
        <v>10</v>
      </c>
      <c r="N20" s="127"/>
      <c r="O20" s="127"/>
      <c r="P20" s="322">
        <f t="shared" si="5"/>
        <v>0</v>
      </c>
      <c r="Q20" s="153">
        <f t="shared" si="6"/>
        <v>36</v>
      </c>
    </row>
    <row r="21" spans="1:17" s="1" customFormat="1" x14ac:dyDescent="0.3">
      <c r="A21" s="154" t="s">
        <v>100</v>
      </c>
      <c r="B21" s="127">
        <v>6</v>
      </c>
      <c r="C21" s="127">
        <v>5</v>
      </c>
      <c r="D21" s="322">
        <f t="shared" si="2"/>
        <v>11</v>
      </c>
      <c r="E21" s="127">
        <v>10</v>
      </c>
      <c r="F21" s="127">
        <v>0</v>
      </c>
      <c r="G21" s="127">
        <f t="shared" si="0"/>
        <v>10</v>
      </c>
      <c r="H21" s="127">
        <v>1</v>
      </c>
      <c r="I21" s="127">
        <v>2</v>
      </c>
      <c r="J21" s="127">
        <f t="shared" si="3"/>
        <v>3</v>
      </c>
      <c r="K21" s="192">
        <f t="shared" si="1"/>
        <v>24</v>
      </c>
      <c r="L21" s="127"/>
      <c r="M21" s="322">
        <f t="shared" si="4"/>
        <v>10</v>
      </c>
      <c r="N21" s="127">
        <v>1</v>
      </c>
      <c r="O21" s="127">
        <v>3</v>
      </c>
      <c r="P21" s="322">
        <f t="shared" si="5"/>
        <v>4</v>
      </c>
      <c r="Q21" s="153">
        <f t="shared" si="6"/>
        <v>25</v>
      </c>
    </row>
    <row r="22" spans="1:17" s="1" customFormat="1" x14ac:dyDescent="0.3">
      <c r="A22" s="154" t="s">
        <v>101</v>
      </c>
      <c r="B22" s="127">
        <v>968</v>
      </c>
      <c r="C22" s="127">
        <v>646</v>
      </c>
      <c r="D22" s="322">
        <f t="shared" si="2"/>
        <v>1614</v>
      </c>
      <c r="E22" s="127">
        <v>413</v>
      </c>
      <c r="F22" s="127">
        <v>295</v>
      </c>
      <c r="G22" s="127">
        <f t="shared" si="0"/>
        <v>708</v>
      </c>
      <c r="H22" s="127">
        <v>129</v>
      </c>
      <c r="I22" s="127">
        <v>122</v>
      </c>
      <c r="J22" s="127">
        <f t="shared" si="3"/>
        <v>251</v>
      </c>
      <c r="K22" s="192">
        <f t="shared" si="1"/>
        <v>2573</v>
      </c>
      <c r="L22" s="127"/>
      <c r="M22" s="322">
        <f t="shared" si="4"/>
        <v>708</v>
      </c>
      <c r="N22" s="127">
        <v>170</v>
      </c>
      <c r="O22" s="127">
        <v>162</v>
      </c>
      <c r="P22" s="322">
        <f t="shared" si="5"/>
        <v>332</v>
      </c>
      <c r="Q22" s="153">
        <f t="shared" si="6"/>
        <v>2654</v>
      </c>
    </row>
    <row r="23" spans="1:17" s="1" customFormat="1" x14ac:dyDescent="0.3">
      <c r="A23" s="154" t="s">
        <v>102</v>
      </c>
      <c r="B23" s="127">
        <v>541</v>
      </c>
      <c r="C23" s="127">
        <v>474</v>
      </c>
      <c r="D23" s="322">
        <f t="shared" si="2"/>
        <v>1015</v>
      </c>
      <c r="E23" s="127">
        <v>280</v>
      </c>
      <c r="F23" s="127">
        <v>219</v>
      </c>
      <c r="G23" s="127">
        <f t="shared" si="0"/>
        <v>499</v>
      </c>
      <c r="H23" s="127">
        <v>68</v>
      </c>
      <c r="I23" s="127">
        <v>63</v>
      </c>
      <c r="J23" s="127">
        <f t="shared" si="3"/>
        <v>131</v>
      </c>
      <c r="K23" s="192">
        <f t="shared" si="1"/>
        <v>1645</v>
      </c>
      <c r="L23" s="127"/>
      <c r="M23" s="322">
        <f t="shared" si="4"/>
        <v>499</v>
      </c>
      <c r="N23" s="127">
        <v>120</v>
      </c>
      <c r="O23" s="127">
        <v>112</v>
      </c>
      <c r="P23" s="322">
        <f t="shared" si="5"/>
        <v>232</v>
      </c>
      <c r="Q23" s="153">
        <f t="shared" si="6"/>
        <v>1746</v>
      </c>
    </row>
    <row r="24" spans="1:17" s="1" customFormat="1" x14ac:dyDescent="0.3">
      <c r="A24" s="154" t="s">
        <v>103</v>
      </c>
      <c r="B24" s="127">
        <v>145</v>
      </c>
      <c r="C24" s="127">
        <v>115</v>
      </c>
      <c r="D24" s="322">
        <f t="shared" si="2"/>
        <v>260</v>
      </c>
      <c r="E24" s="127">
        <v>73</v>
      </c>
      <c r="F24" s="127">
        <v>56</v>
      </c>
      <c r="G24" s="127">
        <f t="shared" si="0"/>
        <v>129</v>
      </c>
      <c r="H24" s="127">
        <v>7</v>
      </c>
      <c r="I24" s="127">
        <v>6</v>
      </c>
      <c r="J24" s="127">
        <f t="shared" si="3"/>
        <v>13</v>
      </c>
      <c r="K24" s="192">
        <f t="shared" si="1"/>
        <v>402</v>
      </c>
      <c r="L24" s="127"/>
      <c r="M24" s="322">
        <f t="shared" si="4"/>
        <v>129</v>
      </c>
      <c r="N24" s="127">
        <v>35</v>
      </c>
      <c r="O24" s="127">
        <v>26</v>
      </c>
      <c r="P24" s="322">
        <f t="shared" si="5"/>
        <v>61</v>
      </c>
      <c r="Q24" s="153">
        <f t="shared" si="6"/>
        <v>450</v>
      </c>
    </row>
    <row r="25" spans="1:17" s="1" customFormat="1" x14ac:dyDescent="0.3">
      <c r="A25" s="154" t="s">
        <v>104</v>
      </c>
      <c r="B25" s="127">
        <v>3</v>
      </c>
      <c r="C25" s="127"/>
      <c r="D25" s="322">
        <f t="shared" si="2"/>
        <v>3</v>
      </c>
      <c r="E25" s="127">
        <v>2</v>
      </c>
      <c r="F25" s="127"/>
      <c r="G25" s="127">
        <f t="shared" si="0"/>
        <v>2</v>
      </c>
      <c r="H25" s="127">
        <v>0</v>
      </c>
      <c r="I25" s="127">
        <v>0</v>
      </c>
      <c r="J25" s="127">
        <f t="shared" si="3"/>
        <v>0</v>
      </c>
      <c r="K25" s="192">
        <f t="shared" si="1"/>
        <v>5</v>
      </c>
      <c r="L25" s="127"/>
      <c r="M25" s="322">
        <f t="shared" si="4"/>
        <v>2</v>
      </c>
      <c r="N25" s="127"/>
      <c r="O25" s="127"/>
      <c r="P25" s="322">
        <f t="shared" si="5"/>
        <v>0</v>
      </c>
      <c r="Q25" s="153">
        <f t="shared" si="6"/>
        <v>5</v>
      </c>
    </row>
    <row r="26" spans="1:17" s="1" customFormat="1" x14ac:dyDescent="0.3">
      <c r="A26" s="154" t="s">
        <v>105</v>
      </c>
      <c r="B26" s="127">
        <v>18</v>
      </c>
      <c r="C26" s="127">
        <v>20</v>
      </c>
      <c r="D26" s="322">
        <f t="shared" si="2"/>
        <v>38</v>
      </c>
      <c r="E26" s="127">
        <v>3</v>
      </c>
      <c r="F26" s="127">
        <v>5</v>
      </c>
      <c r="G26" s="127">
        <f t="shared" si="0"/>
        <v>8</v>
      </c>
      <c r="H26" s="127">
        <v>1</v>
      </c>
      <c r="I26" s="127">
        <v>0</v>
      </c>
      <c r="J26" s="127">
        <f t="shared" si="3"/>
        <v>1</v>
      </c>
      <c r="K26" s="192">
        <f t="shared" si="1"/>
        <v>47</v>
      </c>
      <c r="L26" s="127"/>
      <c r="M26" s="322">
        <f t="shared" si="4"/>
        <v>8</v>
      </c>
      <c r="N26" s="127">
        <v>5</v>
      </c>
      <c r="O26" s="127">
        <v>1</v>
      </c>
      <c r="P26" s="322">
        <f t="shared" si="5"/>
        <v>6</v>
      </c>
      <c r="Q26" s="153">
        <f t="shared" si="6"/>
        <v>52</v>
      </c>
    </row>
    <row r="27" spans="1:17" s="1" customFormat="1" x14ac:dyDescent="0.3">
      <c r="A27" s="154" t="s">
        <v>106</v>
      </c>
      <c r="B27" s="127">
        <v>57</v>
      </c>
      <c r="C27" s="127">
        <v>36</v>
      </c>
      <c r="D27" s="322">
        <f t="shared" si="2"/>
        <v>93</v>
      </c>
      <c r="E27" s="127">
        <v>36</v>
      </c>
      <c r="F27" s="127">
        <v>21</v>
      </c>
      <c r="G27" s="127">
        <f t="shared" si="0"/>
        <v>57</v>
      </c>
      <c r="H27" s="127">
        <v>8</v>
      </c>
      <c r="I27" s="127">
        <v>5</v>
      </c>
      <c r="J27" s="127">
        <f t="shared" si="3"/>
        <v>13</v>
      </c>
      <c r="K27" s="192">
        <f t="shared" si="1"/>
        <v>163</v>
      </c>
      <c r="L27" s="127"/>
      <c r="M27" s="322">
        <f t="shared" si="4"/>
        <v>57</v>
      </c>
      <c r="N27" s="127">
        <v>13</v>
      </c>
      <c r="O27" s="127">
        <v>10</v>
      </c>
      <c r="P27" s="322">
        <f t="shared" si="5"/>
        <v>23</v>
      </c>
      <c r="Q27" s="153">
        <f t="shared" si="6"/>
        <v>173</v>
      </c>
    </row>
    <row r="28" spans="1:17" s="1" customFormat="1" x14ac:dyDescent="0.3">
      <c r="A28" s="154" t="s">
        <v>107</v>
      </c>
      <c r="B28" s="127">
        <v>25</v>
      </c>
      <c r="C28" s="127">
        <v>25</v>
      </c>
      <c r="D28" s="322">
        <f t="shared" si="2"/>
        <v>50</v>
      </c>
      <c r="E28" s="127">
        <v>6</v>
      </c>
      <c r="F28" s="127">
        <v>9</v>
      </c>
      <c r="G28" s="127">
        <f t="shared" si="0"/>
        <v>15</v>
      </c>
      <c r="H28" s="127">
        <v>6</v>
      </c>
      <c r="I28" s="127">
        <v>3</v>
      </c>
      <c r="J28" s="127">
        <f t="shared" si="3"/>
        <v>9</v>
      </c>
      <c r="K28" s="192">
        <f t="shared" si="1"/>
        <v>74</v>
      </c>
      <c r="L28" s="127"/>
      <c r="M28" s="322">
        <f t="shared" si="4"/>
        <v>15</v>
      </c>
      <c r="N28" s="127">
        <v>7</v>
      </c>
      <c r="O28" s="127">
        <v>4</v>
      </c>
      <c r="P28" s="322">
        <f t="shared" si="5"/>
        <v>11</v>
      </c>
      <c r="Q28" s="153">
        <f t="shared" si="6"/>
        <v>76</v>
      </c>
    </row>
    <row r="29" spans="1:17" s="1" customFormat="1" x14ac:dyDescent="0.3">
      <c r="A29" s="154" t="s">
        <v>108</v>
      </c>
      <c r="B29" s="127">
        <v>10</v>
      </c>
      <c r="C29" s="127">
        <v>10</v>
      </c>
      <c r="D29" s="322">
        <f t="shared" si="2"/>
        <v>20</v>
      </c>
      <c r="E29" s="127">
        <v>7</v>
      </c>
      <c r="F29" s="127">
        <v>4</v>
      </c>
      <c r="G29" s="127">
        <f t="shared" si="0"/>
        <v>11</v>
      </c>
      <c r="H29" s="127">
        <v>2</v>
      </c>
      <c r="I29" s="127">
        <v>0</v>
      </c>
      <c r="J29" s="127">
        <f t="shared" si="3"/>
        <v>2</v>
      </c>
      <c r="K29" s="192">
        <f t="shared" si="1"/>
        <v>33</v>
      </c>
      <c r="L29" s="127"/>
      <c r="M29" s="322">
        <f t="shared" si="4"/>
        <v>11</v>
      </c>
      <c r="N29" s="127">
        <v>3</v>
      </c>
      <c r="O29" s="127">
        <v>1</v>
      </c>
      <c r="P29" s="322">
        <f t="shared" si="5"/>
        <v>4</v>
      </c>
      <c r="Q29" s="153">
        <f t="shared" si="6"/>
        <v>35</v>
      </c>
    </row>
    <row r="30" spans="1:17" s="1" customFormat="1" x14ac:dyDescent="0.3">
      <c r="A30" s="154" t="s">
        <v>109</v>
      </c>
      <c r="B30" s="127">
        <v>1</v>
      </c>
      <c r="C30" s="127">
        <v>1</v>
      </c>
      <c r="D30" s="322">
        <f t="shared" si="2"/>
        <v>2</v>
      </c>
      <c r="E30" s="127">
        <v>3</v>
      </c>
      <c r="F30" s="127"/>
      <c r="G30" s="127">
        <f t="shared" si="0"/>
        <v>3</v>
      </c>
      <c r="H30" s="127">
        <v>1</v>
      </c>
      <c r="I30" s="127">
        <v>0</v>
      </c>
      <c r="J30" s="127">
        <f t="shared" si="3"/>
        <v>1</v>
      </c>
      <c r="K30" s="192">
        <f t="shared" si="1"/>
        <v>6</v>
      </c>
      <c r="L30" s="127"/>
      <c r="M30" s="322">
        <f t="shared" si="4"/>
        <v>3</v>
      </c>
      <c r="N30" s="127">
        <v>2</v>
      </c>
      <c r="O30" s="127"/>
      <c r="P30" s="322">
        <f t="shared" si="5"/>
        <v>2</v>
      </c>
      <c r="Q30" s="153">
        <f t="shared" si="6"/>
        <v>7</v>
      </c>
    </row>
    <row r="31" spans="1:17" s="1" customFormat="1" x14ac:dyDescent="0.3">
      <c r="A31" s="154" t="s">
        <v>110</v>
      </c>
      <c r="B31" s="127">
        <v>383</v>
      </c>
      <c r="C31" s="127">
        <v>411</v>
      </c>
      <c r="D31" s="322">
        <f t="shared" si="2"/>
        <v>794</v>
      </c>
      <c r="E31" s="127">
        <v>120</v>
      </c>
      <c r="F31" s="127">
        <v>73</v>
      </c>
      <c r="G31" s="127">
        <f t="shared" si="0"/>
        <v>193</v>
      </c>
      <c r="H31" s="127">
        <v>45</v>
      </c>
      <c r="I31" s="127">
        <v>44</v>
      </c>
      <c r="J31" s="127">
        <f t="shared" si="3"/>
        <v>89</v>
      </c>
      <c r="K31" s="192">
        <f t="shared" si="1"/>
        <v>1076</v>
      </c>
      <c r="L31" s="127"/>
      <c r="M31" s="322">
        <f t="shared" si="4"/>
        <v>193</v>
      </c>
      <c r="N31" s="127">
        <v>83</v>
      </c>
      <c r="O31" s="127">
        <v>79</v>
      </c>
      <c r="P31" s="322">
        <f t="shared" si="5"/>
        <v>162</v>
      </c>
      <c r="Q31" s="153">
        <f t="shared" si="6"/>
        <v>1149</v>
      </c>
    </row>
    <row r="32" spans="1:17" s="1" customFormat="1" x14ac:dyDescent="0.3">
      <c r="A32" s="154" t="s">
        <v>111</v>
      </c>
      <c r="B32" s="127">
        <v>61</v>
      </c>
      <c r="C32" s="127">
        <v>40</v>
      </c>
      <c r="D32" s="322">
        <f t="shared" si="2"/>
        <v>101</v>
      </c>
      <c r="E32" s="127">
        <v>31</v>
      </c>
      <c r="F32" s="127">
        <v>24</v>
      </c>
      <c r="G32" s="127">
        <f t="shared" si="0"/>
        <v>55</v>
      </c>
      <c r="H32" s="127">
        <v>6</v>
      </c>
      <c r="I32" s="127">
        <v>6</v>
      </c>
      <c r="J32" s="127">
        <f t="shared" si="3"/>
        <v>12</v>
      </c>
      <c r="K32" s="192">
        <f t="shared" si="1"/>
        <v>168</v>
      </c>
      <c r="L32" s="127"/>
      <c r="M32" s="322">
        <f t="shared" si="4"/>
        <v>55</v>
      </c>
      <c r="N32" s="127">
        <v>11</v>
      </c>
      <c r="O32" s="127">
        <v>16</v>
      </c>
      <c r="P32" s="322">
        <f t="shared" si="5"/>
        <v>27</v>
      </c>
      <c r="Q32" s="153">
        <f t="shared" si="6"/>
        <v>183</v>
      </c>
    </row>
    <row r="33" spans="1:17" s="1" customFormat="1" x14ac:dyDescent="0.3">
      <c r="A33" s="154" t="s">
        <v>112</v>
      </c>
      <c r="B33" s="127">
        <v>3</v>
      </c>
      <c r="C33" s="127">
        <v>2</v>
      </c>
      <c r="D33" s="322">
        <f t="shared" si="2"/>
        <v>5</v>
      </c>
      <c r="E33" s="127">
        <v>1</v>
      </c>
      <c r="F33" s="127">
        <v>1</v>
      </c>
      <c r="G33" s="127"/>
      <c r="H33" s="127">
        <v>0</v>
      </c>
      <c r="I33" s="127">
        <v>0</v>
      </c>
      <c r="J33" s="127">
        <f t="shared" si="3"/>
        <v>0</v>
      </c>
      <c r="K33" s="192">
        <f t="shared" si="1"/>
        <v>5</v>
      </c>
      <c r="L33" s="127"/>
      <c r="M33" s="322">
        <f t="shared" si="4"/>
        <v>2</v>
      </c>
      <c r="N33" s="127"/>
      <c r="O33" s="127"/>
      <c r="P33" s="322">
        <f t="shared" si="5"/>
        <v>0</v>
      </c>
      <c r="Q33" s="153">
        <f t="shared" si="6"/>
        <v>7</v>
      </c>
    </row>
    <row r="34" spans="1:17" s="1" customFormat="1" x14ac:dyDescent="0.3">
      <c r="A34" s="154" t="s">
        <v>113</v>
      </c>
      <c r="B34" s="127">
        <v>16</v>
      </c>
      <c r="C34" s="127">
        <v>6</v>
      </c>
      <c r="D34" s="322">
        <f t="shared" si="2"/>
        <v>22</v>
      </c>
      <c r="E34" s="127">
        <v>5</v>
      </c>
      <c r="F34" s="127">
        <v>4</v>
      </c>
      <c r="G34" s="127">
        <f t="shared" ref="G34:G42" si="7">SUM(E34:F34)</f>
        <v>9</v>
      </c>
      <c r="H34" s="127">
        <v>0</v>
      </c>
      <c r="I34" s="127">
        <v>2</v>
      </c>
      <c r="J34" s="127">
        <f t="shared" si="3"/>
        <v>2</v>
      </c>
      <c r="K34" s="192">
        <f t="shared" si="1"/>
        <v>33</v>
      </c>
      <c r="L34" s="127"/>
      <c r="M34" s="322">
        <f t="shared" si="4"/>
        <v>9</v>
      </c>
      <c r="N34" s="127"/>
      <c r="O34" s="127">
        <v>2</v>
      </c>
      <c r="P34" s="322">
        <f t="shared" si="5"/>
        <v>2</v>
      </c>
      <c r="Q34" s="153">
        <f t="shared" si="6"/>
        <v>33</v>
      </c>
    </row>
    <row r="35" spans="1:17" s="1" customFormat="1" x14ac:dyDescent="0.3">
      <c r="A35" s="154" t="s">
        <v>114</v>
      </c>
      <c r="B35" s="127">
        <v>111</v>
      </c>
      <c r="C35" s="127">
        <v>118</v>
      </c>
      <c r="D35" s="322">
        <f t="shared" si="2"/>
        <v>229</v>
      </c>
      <c r="E35" s="127">
        <v>24</v>
      </c>
      <c r="F35" s="127">
        <v>23</v>
      </c>
      <c r="G35" s="127">
        <f t="shared" si="7"/>
        <v>47</v>
      </c>
      <c r="H35" s="127">
        <v>9</v>
      </c>
      <c r="I35" s="127">
        <v>8</v>
      </c>
      <c r="J35" s="127">
        <f t="shared" si="3"/>
        <v>17</v>
      </c>
      <c r="K35" s="192">
        <f t="shared" si="1"/>
        <v>293</v>
      </c>
      <c r="L35" s="127"/>
      <c r="M35" s="322">
        <f t="shared" si="4"/>
        <v>47</v>
      </c>
      <c r="N35" s="127">
        <v>14</v>
      </c>
      <c r="O35" s="127">
        <v>13</v>
      </c>
      <c r="P35" s="322">
        <f t="shared" si="5"/>
        <v>27</v>
      </c>
      <c r="Q35" s="153">
        <f t="shared" si="6"/>
        <v>303</v>
      </c>
    </row>
    <row r="36" spans="1:17" s="1" customFormat="1" x14ac:dyDescent="0.3">
      <c r="A36" s="154" t="s">
        <v>115</v>
      </c>
      <c r="B36" s="127">
        <v>21</v>
      </c>
      <c r="C36" s="127">
        <v>12</v>
      </c>
      <c r="D36" s="322">
        <f t="shared" si="2"/>
        <v>33</v>
      </c>
      <c r="E36" s="127">
        <v>11</v>
      </c>
      <c r="F36" s="127">
        <v>4</v>
      </c>
      <c r="G36" s="127">
        <f t="shared" si="7"/>
        <v>15</v>
      </c>
      <c r="H36" s="127">
        <v>5</v>
      </c>
      <c r="I36" s="127">
        <v>0</v>
      </c>
      <c r="J36" s="127">
        <f t="shared" si="3"/>
        <v>5</v>
      </c>
      <c r="K36" s="192">
        <f t="shared" si="1"/>
        <v>53</v>
      </c>
      <c r="L36" s="127"/>
      <c r="M36" s="322">
        <f t="shared" si="4"/>
        <v>15</v>
      </c>
      <c r="N36" s="127">
        <v>8</v>
      </c>
      <c r="O36" s="127"/>
      <c r="P36" s="322">
        <f t="shared" si="5"/>
        <v>8</v>
      </c>
      <c r="Q36" s="153">
        <f t="shared" si="6"/>
        <v>56</v>
      </c>
    </row>
    <row r="37" spans="1:17" s="1" customFormat="1" x14ac:dyDescent="0.3">
      <c r="A37" s="154" t="s">
        <v>116</v>
      </c>
      <c r="B37" s="127">
        <v>22</v>
      </c>
      <c r="C37" s="127">
        <v>21</v>
      </c>
      <c r="D37" s="322">
        <f t="shared" si="2"/>
        <v>43</v>
      </c>
      <c r="E37" s="127">
        <v>13</v>
      </c>
      <c r="F37" s="127">
        <v>6</v>
      </c>
      <c r="G37" s="127"/>
      <c r="H37" s="127">
        <v>0</v>
      </c>
      <c r="I37" s="127">
        <v>7</v>
      </c>
      <c r="J37" s="127">
        <f t="shared" si="3"/>
        <v>7</v>
      </c>
      <c r="K37" s="192">
        <f t="shared" si="1"/>
        <v>50</v>
      </c>
      <c r="L37" s="127"/>
      <c r="M37" s="322">
        <f t="shared" si="4"/>
        <v>19</v>
      </c>
      <c r="N37" s="127">
        <v>6</v>
      </c>
      <c r="O37" s="127">
        <v>8</v>
      </c>
      <c r="P37" s="322">
        <f t="shared" si="5"/>
        <v>14</v>
      </c>
      <c r="Q37" s="153">
        <f t="shared" si="6"/>
        <v>76</v>
      </c>
    </row>
    <row r="38" spans="1:17" s="1" customFormat="1" x14ac:dyDescent="0.3">
      <c r="A38" s="154" t="s">
        <v>117</v>
      </c>
      <c r="B38" s="127">
        <v>8</v>
      </c>
      <c r="C38" s="127">
        <v>5</v>
      </c>
      <c r="D38" s="322">
        <f t="shared" si="2"/>
        <v>13</v>
      </c>
      <c r="E38" s="127">
        <v>4</v>
      </c>
      <c r="F38" s="127">
        <v>4</v>
      </c>
      <c r="G38" s="127">
        <f t="shared" si="7"/>
        <v>8</v>
      </c>
      <c r="H38" s="127">
        <v>1</v>
      </c>
      <c r="I38" s="127">
        <v>2</v>
      </c>
      <c r="J38" s="127">
        <f t="shared" si="3"/>
        <v>3</v>
      </c>
      <c r="K38" s="192">
        <f t="shared" si="1"/>
        <v>24</v>
      </c>
      <c r="L38" s="127"/>
      <c r="M38" s="322">
        <f t="shared" si="4"/>
        <v>8</v>
      </c>
      <c r="N38" s="127">
        <v>1</v>
      </c>
      <c r="O38" s="127">
        <v>4</v>
      </c>
      <c r="P38" s="322">
        <f t="shared" si="5"/>
        <v>5</v>
      </c>
      <c r="Q38" s="153">
        <f t="shared" si="6"/>
        <v>26</v>
      </c>
    </row>
    <row r="39" spans="1:17" s="1" customFormat="1" x14ac:dyDescent="0.3">
      <c r="A39" s="154" t="s">
        <v>118</v>
      </c>
      <c r="B39" s="127">
        <v>18</v>
      </c>
      <c r="C39" s="127">
        <v>25</v>
      </c>
      <c r="D39" s="322">
        <f t="shared" si="2"/>
        <v>43</v>
      </c>
      <c r="E39" s="127">
        <v>10</v>
      </c>
      <c r="F39" s="127">
        <v>10</v>
      </c>
      <c r="G39" s="127">
        <f t="shared" si="7"/>
        <v>20</v>
      </c>
      <c r="H39" s="127">
        <v>1</v>
      </c>
      <c r="I39" s="127">
        <v>3</v>
      </c>
      <c r="J39" s="127">
        <f t="shared" si="3"/>
        <v>4</v>
      </c>
      <c r="K39" s="192">
        <f t="shared" si="1"/>
        <v>67</v>
      </c>
      <c r="L39" s="127"/>
      <c r="M39" s="322">
        <f t="shared" si="4"/>
        <v>20</v>
      </c>
      <c r="N39" s="127">
        <v>1</v>
      </c>
      <c r="O39" s="127">
        <v>6</v>
      </c>
      <c r="P39" s="322">
        <f t="shared" si="5"/>
        <v>7</v>
      </c>
      <c r="Q39" s="153">
        <f t="shared" si="6"/>
        <v>70</v>
      </c>
    </row>
    <row r="40" spans="1:17" s="1" customFormat="1" x14ac:dyDescent="0.3">
      <c r="A40" s="154" t="s">
        <v>119</v>
      </c>
      <c r="B40" s="127">
        <v>51</v>
      </c>
      <c r="C40" s="127">
        <v>38</v>
      </c>
      <c r="D40" s="322">
        <f t="shared" si="2"/>
        <v>89</v>
      </c>
      <c r="E40" s="127">
        <v>21</v>
      </c>
      <c r="F40" s="127">
        <v>19</v>
      </c>
      <c r="G40" s="127">
        <f t="shared" si="7"/>
        <v>40</v>
      </c>
      <c r="H40" s="127">
        <v>8</v>
      </c>
      <c r="I40" s="127">
        <v>10</v>
      </c>
      <c r="J40" s="127">
        <f t="shared" si="3"/>
        <v>18</v>
      </c>
      <c r="K40" s="192">
        <f t="shared" si="1"/>
        <v>147</v>
      </c>
      <c r="L40" s="127"/>
      <c r="M40" s="322">
        <f t="shared" si="4"/>
        <v>40</v>
      </c>
      <c r="N40" s="127">
        <v>12</v>
      </c>
      <c r="O40" s="127">
        <v>11</v>
      </c>
      <c r="P40" s="322">
        <f t="shared" si="5"/>
        <v>23</v>
      </c>
      <c r="Q40" s="153">
        <f t="shared" si="6"/>
        <v>152</v>
      </c>
    </row>
    <row r="41" spans="1:17" s="1" customFormat="1" x14ac:dyDescent="0.3">
      <c r="A41" s="154" t="s">
        <v>120</v>
      </c>
      <c r="B41" s="127">
        <v>88</v>
      </c>
      <c r="C41" s="127">
        <v>53</v>
      </c>
      <c r="D41" s="322">
        <f t="shared" si="2"/>
        <v>141</v>
      </c>
      <c r="E41" s="127">
        <v>35</v>
      </c>
      <c r="F41" s="127">
        <v>21</v>
      </c>
      <c r="G41" s="127">
        <f t="shared" si="7"/>
        <v>56</v>
      </c>
      <c r="H41" s="127">
        <v>8</v>
      </c>
      <c r="I41" s="127">
        <v>5</v>
      </c>
      <c r="J41" s="127">
        <f t="shared" si="3"/>
        <v>13</v>
      </c>
      <c r="K41" s="192">
        <f t="shared" si="1"/>
        <v>210</v>
      </c>
      <c r="L41" s="127"/>
      <c r="M41" s="322">
        <f t="shared" si="4"/>
        <v>56</v>
      </c>
      <c r="N41" s="127">
        <v>14</v>
      </c>
      <c r="O41" s="127">
        <v>8</v>
      </c>
      <c r="P41" s="322">
        <f t="shared" si="5"/>
        <v>22</v>
      </c>
      <c r="Q41" s="153">
        <f t="shared" si="6"/>
        <v>219</v>
      </c>
    </row>
    <row r="42" spans="1:17" s="1" customFormat="1" ht="12" customHeight="1" x14ac:dyDescent="0.3">
      <c r="A42" s="154" t="s">
        <v>121</v>
      </c>
      <c r="B42" s="127">
        <v>55</v>
      </c>
      <c r="C42" s="127">
        <v>37</v>
      </c>
      <c r="D42" s="322">
        <f t="shared" si="2"/>
        <v>92</v>
      </c>
      <c r="E42" s="127">
        <v>23</v>
      </c>
      <c r="F42" s="127">
        <v>16</v>
      </c>
      <c r="G42" s="127">
        <f t="shared" si="7"/>
        <v>39</v>
      </c>
      <c r="H42" s="127">
        <v>5</v>
      </c>
      <c r="I42" s="127">
        <v>10</v>
      </c>
      <c r="J42" s="127">
        <f t="shared" si="3"/>
        <v>15</v>
      </c>
      <c r="K42" s="192">
        <f t="shared" si="1"/>
        <v>146</v>
      </c>
      <c r="L42" s="127"/>
      <c r="M42" s="322">
        <f t="shared" si="4"/>
        <v>39</v>
      </c>
      <c r="N42" s="127">
        <v>10</v>
      </c>
      <c r="O42" s="127">
        <v>14</v>
      </c>
      <c r="P42" s="322">
        <f t="shared" si="5"/>
        <v>24</v>
      </c>
      <c r="Q42" s="153">
        <f t="shared" si="6"/>
        <v>155</v>
      </c>
    </row>
    <row r="43" spans="1:17" s="1" customFormat="1" x14ac:dyDescent="0.3">
      <c r="A43" s="154" t="s">
        <v>122</v>
      </c>
      <c r="B43" s="127">
        <v>6</v>
      </c>
      <c r="C43" s="127">
        <v>1</v>
      </c>
      <c r="D43" s="322">
        <f t="shared" si="2"/>
        <v>7</v>
      </c>
      <c r="E43" s="127">
        <v>1</v>
      </c>
      <c r="F43" s="127">
        <v>1</v>
      </c>
      <c r="G43" s="127"/>
      <c r="H43" s="127"/>
      <c r="I43" s="127"/>
      <c r="J43" s="127"/>
      <c r="K43" s="192"/>
      <c r="L43" s="127"/>
      <c r="M43" s="322">
        <f t="shared" si="4"/>
        <v>2</v>
      </c>
      <c r="N43" s="127"/>
      <c r="O43" s="127">
        <v>1</v>
      </c>
      <c r="P43" s="322">
        <f t="shared" si="5"/>
        <v>1</v>
      </c>
      <c r="Q43" s="153">
        <f t="shared" si="6"/>
        <v>10</v>
      </c>
    </row>
    <row r="44" spans="1:17" s="1" customFormat="1" x14ac:dyDescent="0.3">
      <c r="A44" s="154" t="s">
        <v>123</v>
      </c>
      <c r="B44" s="127">
        <v>20</v>
      </c>
      <c r="C44" s="127">
        <v>15</v>
      </c>
      <c r="D44" s="322">
        <f t="shared" si="2"/>
        <v>35</v>
      </c>
      <c r="E44" s="127">
        <v>13</v>
      </c>
      <c r="F44" s="127">
        <v>15</v>
      </c>
      <c r="G44" s="127">
        <f>SUM(E44:F44)</f>
        <v>28</v>
      </c>
      <c r="H44" s="127">
        <v>4</v>
      </c>
      <c r="I44" s="127">
        <v>2</v>
      </c>
      <c r="J44" s="127">
        <f>SUM(H44:I44)</f>
        <v>6</v>
      </c>
      <c r="K44" s="192">
        <f>SUM(D44,G44,J44)</f>
        <v>69</v>
      </c>
      <c r="L44" s="127"/>
      <c r="M44" s="322">
        <f t="shared" si="4"/>
        <v>28</v>
      </c>
      <c r="N44" s="127">
        <v>5</v>
      </c>
      <c r="O44" s="127">
        <v>3</v>
      </c>
      <c r="P44" s="322">
        <f t="shared" si="5"/>
        <v>8</v>
      </c>
      <c r="Q44" s="153">
        <f t="shared" si="6"/>
        <v>71</v>
      </c>
    </row>
    <row r="45" spans="1:17" s="1" customFormat="1" x14ac:dyDescent="0.3">
      <c r="A45" s="154" t="s">
        <v>124</v>
      </c>
      <c r="B45" s="127">
        <v>36</v>
      </c>
      <c r="C45" s="127">
        <v>26</v>
      </c>
      <c r="D45" s="322">
        <f t="shared" si="2"/>
        <v>62</v>
      </c>
      <c r="E45" s="127">
        <v>19</v>
      </c>
      <c r="F45" s="127">
        <v>22</v>
      </c>
      <c r="G45" s="127">
        <f>SUM(E45:F45)</f>
        <v>41</v>
      </c>
      <c r="H45" s="127">
        <v>4</v>
      </c>
      <c r="I45" s="127">
        <v>8</v>
      </c>
      <c r="J45" s="127">
        <f>SUM(H45:I45)</f>
        <v>12</v>
      </c>
      <c r="K45" s="192">
        <f>SUM(D45,G45,J45)</f>
        <v>115</v>
      </c>
      <c r="L45" s="127"/>
      <c r="M45" s="322">
        <f t="shared" si="4"/>
        <v>41</v>
      </c>
      <c r="N45" s="127">
        <v>7</v>
      </c>
      <c r="O45" s="127">
        <v>13</v>
      </c>
      <c r="P45" s="322">
        <f t="shared" si="5"/>
        <v>20</v>
      </c>
      <c r="Q45" s="153">
        <f t="shared" si="6"/>
        <v>123</v>
      </c>
    </row>
    <row r="46" spans="1:17" s="1" customFormat="1" x14ac:dyDescent="0.3">
      <c r="A46" s="154" t="s">
        <v>125</v>
      </c>
      <c r="B46" s="127">
        <v>40</v>
      </c>
      <c r="C46" s="127">
        <v>35</v>
      </c>
      <c r="D46" s="322">
        <f t="shared" si="2"/>
        <v>75</v>
      </c>
      <c r="E46" s="127">
        <v>9</v>
      </c>
      <c r="F46" s="127">
        <v>9</v>
      </c>
      <c r="G46" s="127">
        <f>SUM(E46:F46)</f>
        <v>18</v>
      </c>
      <c r="H46" s="127">
        <v>0</v>
      </c>
      <c r="I46" s="127">
        <v>6</v>
      </c>
      <c r="J46" s="127">
        <f>SUM(H46:I46)</f>
        <v>6</v>
      </c>
      <c r="K46" s="192">
        <f>SUM(D46,G46,J46)</f>
        <v>99</v>
      </c>
      <c r="L46" s="127"/>
      <c r="M46" s="322">
        <f t="shared" si="4"/>
        <v>18</v>
      </c>
      <c r="N46" s="127">
        <v>3</v>
      </c>
      <c r="O46" s="127">
        <v>11</v>
      </c>
      <c r="P46" s="322">
        <f t="shared" si="5"/>
        <v>14</v>
      </c>
      <c r="Q46" s="153">
        <f t="shared" si="6"/>
        <v>107</v>
      </c>
    </row>
    <row r="47" spans="1:17" s="1" customFormat="1" x14ac:dyDescent="0.3">
      <c r="A47" s="154" t="s">
        <v>126</v>
      </c>
      <c r="B47" s="127">
        <v>60</v>
      </c>
      <c r="C47" s="127">
        <v>49</v>
      </c>
      <c r="D47" s="322">
        <f t="shared" si="2"/>
        <v>109</v>
      </c>
      <c r="E47" s="127">
        <v>32</v>
      </c>
      <c r="F47" s="127">
        <v>36</v>
      </c>
      <c r="G47" s="127">
        <f>SUM(E47:F47)</f>
        <v>68</v>
      </c>
      <c r="H47" s="127">
        <v>7</v>
      </c>
      <c r="I47" s="127">
        <v>11</v>
      </c>
      <c r="J47" s="127">
        <f>SUM(H47:I47)</f>
        <v>18</v>
      </c>
      <c r="K47" s="192">
        <f>SUM(D47,G47,J47)</f>
        <v>195</v>
      </c>
      <c r="L47" s="127"/>
      <c r="M47" s="322">
        <f t="shared" si="4"/>
        <v>68</v>
      </c>
      <c r="N47" s="127">
        <v>13</v>
      </c>
      <c r="O47" s="127">
        <v>18</v>
      </c>
      <c r="P47" s="322">
        <f t="shared" si="5"/>
        <v>31</v>
      </c>
      <c r="Q47" s="153">
        <f t="shared" si="6"/>
        <v>208</v>
      </c>
    </row>
    <row r="48" spans="1:17" s="1" customFormat="1" x14ac:dyDescent="0.3">
      <c r="A48" s="154" t="s">
        <v>127</v>
      </c>
      <c r="B48" s="127">
        <v>4</v>
      </c>
      <c r="C48" s="127">
        <v>2</v>
      </c>
      <c r="D48" s="322">
        <f t="shared" si="2"/>
        <v>6</v>
      </c>
      <c r="E48" s="127"/>
      <c r="F48" s="127">
        <v>2</v>
      </c>
      <c r="G48" s="127"/>
      <c r="H48" s="127"/>
      <c r="I48" s="127"/>
      <c r="J48" s="127"/>
      <c r="K48" s="192"/>
      <c r="L48" s="127"/>
      <c r="M48" s="322">
        <f t="shared" si="4"/>
        <v>2</v>
      </c>
      <c r="N48" s="127"/>
      <c r="O48" s="127"/>
      <c r="P48" s="322">
        <f t="shared" si="5"/>
        <v>0</v>
      </c>
      <c r="Q48" s="153">
        <f t="shared" si="6"/>
        <v>8</v>
      </c>
    </row>
    <row r="49" spans="1:17" s="1" customFormat="1" x14ac:dyDescent="0.3">
      <c r="A49" s="154" t="s">
        <v>128</v>
      </c>
      <c r="B49" s="127">
        <v>41</v>
      </c>
      <c r="C49" s="127">
        <v>25</v>
      </c>
      <c r="D49" s="322">
        <f t="shared" si="2"/>
        <v>66</v>
      </c>
      <c r="E49" s="127">
        <v>8</v>
      </c>
      <c r="F49" s="127">
        <v>7</v>
      </c>
      <c r="G49" s="127">
        <f t="shared" ref="G49:G72" si="8">SUM(E49:F49)</f>
        <v>15</v>
      </c>
      <c r="H49" s="127">
        <v>2</v>
      </c>
      <c r="I49" s="127">
        <v>1</v>
      </c>
      <c r="J49" s="127">
        <f t="shared" ref="J49:J72" si="9">SUM(H49:I49)</f>
        <v>3</v>
      </c>
      <c r="K49" s="192">
        <f t="shared" ref="K49:K72" si="10">SUM(D49,G49,J49)</f>
        <v>84</v>
      </c>
      <c r="L49" s="127"/>
      <c r="M49" s="322">
        <f t="shared" si="4"/>
        <v>15</v>
      </c>
      <c r="N49" s="127">
        <v>2</v>
      </c>
      <c r="O49" s="127">
        <v>1</v>
      </c>
      <c r="P49" s="322">
        <f t="shared" si="5"/>
        <v>3</v>
      </c>
      <c r="Q49" s="153">
        <f t="shared" si="6"/>
        <v>84</v>
      </c>
    </row>
    <row r="50" spans="1:17" s="1" customFormat="1" ht="15" customHeight="1" x14ac:dyDescent="0.3">
      <c r="A50" s="154" t="s">
        <v>129</v>
      </c>
      <c r="B50" s="127">
        <v>96</v>
      </c>
      <c r="C50" s="127">
        <v>62</v>
      </c>
      <c r="D50" s="322">
        <f t="shared" si="2"/>
        <v>158</v>
      </c>
      <c r="E50" s="127">
        <v>29</v>
      </c>
      <c r="F50" s="127">
        <v>15</v>
      </c>
      <c r="G50" s="127">
        <f t="shared" si="8"/>
        <v>44</v>
      </c>
      <c r="H50" s="127">
        <v>9</v>
      </c>
      <c r="I50" s="127">
        <v>10</v>
      </c>
      <c r="J50" s="127">
        <f t="shared" si="9"/>
        <v>19</v>
      </c>
      <c r="K50" s="192">
        <f t="shared" si="10"/>
        <v>221</v>
      </c>
      <c r="L50" s="127"/>
      <c r="M50" s="322">
        <f t="shared" si="4"/>
        <v>44</v>
      </c>
      <c r="N50" s="127">
        <v>12</v>
      </c>
      <c r="O50" s="127">
        <v>14</v>
      </c>
      <c r="P50" s="322">
        <f t="shared" si="5"/>
        <v>26</v>
      </c>
      <c r="Q50" s="153">
        <f t="shared" si="6"/>
        <v>228</v>
      </c>
    </row>
    <row r="51" spans="1:17" s="1" customFormat="1" x14ac:dyDescent="0.3">
      <c r="A51" s="154" t="s">
        <v>130</v>
      </c>
      <c r="B51" s="127">
        <v>300</v>
      </c>
      <c r="C51" s="127">
        <v>237</v>
      </c>
      <c r="D51" s="322">
        <f t="shared" si="2"/>
        <v>537</v>
      </c>
      <c r="E51" s="127">
        <v>375</v>
      </c>
      <c r="F51" s="127">
        <v>237</v>
      </c>
      <c r="G51" s="127">
        <f t="shared" si="8"/>
        <v>612</v>
      </c>
      <c r="H51" s="127">
        <v>39</v>
      </c>
      <c r="I51" s="127">
        <v>35</v>
      </c>
      <c r="J51" s="127">
        <f t="shared" si="9"/>
        <v>74</v>
      </c>
      <c r="K51" s="192">
        <f t="shared" si="10"/>
        <v>1223</v>
      </c>
      <c r="L51" s="127"/>
      <c r="M51" s="322">
        <f t="shared" si="4"/>
        <v>612</v>
      </c>
      <c r="N51" s="127">
        <v>69</v>
      </c>
      <c r="O51" s="127">
        <v>57</v>
      </c>
      <c r="P51" s="322">
        <f t="shared" si="5"/>
        <v>126</v>
      </c>
      <c r="Q51" s="153">
        <f t="shared" si="6"/>
        <v>1275</v>
      </c>
    </row>
    <row r="52" spans="1:17" s="1" customFormat="1" x14ac:dyDescent="0.3">
      <c r="A52" s="154" t="s">
        <v>131</v>
      </c>
      <c r="B52" s="127">
        <v>59</v>
      </c>
      <c r="C52" s="127">
        <v>24</v>
      </c>
      <c r="D52" s="322">
        <f t="shared" si="2"/>
        <v>83</v>
      </c>
      <c r="E52" s="127">
        <v>21</v>
      </c>
      <c r="F52" s="127">
        <v>16</v>
      </c>
      <c r="G52" s="127">
        <f t="shared" si="8"/>
        <v>37</v>
      </c>
      <c r="H52" s="127">
        <v>4</v>
      </c>
      <c r="I52" s="127">
        <v>4</v>
      </c>
      <c r="J52" s="127">
        <f t="shared" si="9"/>
        <v>8</v>
      </c>
      <c r="K52" s="192">
        <f t="shared" si="10"/>
        <v>128</v>
      </c>
      <c r="L52" s="127"/>
      <c r="M52" s="322">
        <f t="shared" si="4"/>
        <v>37</v>
      </c>
      <c r="N52" s="127">
        <v>10</v>
      </c>
      <c r="O52" s="127">
        <v>8</v>
      </c>
      <c r="P52" s="322">
        <f t="shared" si="5"/>
        <v>18</v>
      </c>
      <c r="Q52" s="153">
        <f t="shared" si="6"/>
        <v>138</v>
      </c>
    </row>
    <row r="53" spans="1:17" s="1" customFormat="1" x14ac:dyDescent="0.3">
      <c r="A53" s="154" t="s">
        <v>132</v>
      </c>
      <c r="B53" s="127">
        <v>76</v>
      </c>
      <c r="C53" s="127">
        <v>58</v>
      </c>
      <c r="D53" s="322">
        <f t="shared" si="2"/>
        <v>134</v>
      </c>
      <c r="E53" s="127">
        <v>25</v>
      </c>
      <c r="F53" s="127">
        <v>37</v>
      </c>
      <c r="G53" s="127">
        <f t="shared" si="8"/>
        <v>62</v>
      </c>
      <c r="H53" s="127">
        <v>10</v>
      </c>
      <c r="I53" s="127">
        <v>11</v>
      </c>
      <c r="J53" s="127">
        <f t="shared" si="9"/>
        <v>21</v>
      </c>
      <c r="K53" s="192">
        <f t="shared" si="10"/>
        <v>217</v>
      </c>
      <c r="L53" s="127"/>
      <c r="M53" s="322">
        <f t="shared" si="4"/>
        <v>62</v>
      </c>
      <c r="N53" s="127">
        <v>19</v>
      </c>
      <c r="O53" s="127">
        <v>17</v>
      </c>
      <c r="P53" s="322">
        <f t="shared" si="5"/>
        <v>36</v>
      </c>
      <c r="Q53" s="153">
        <f t="shared" si="6"/>
        <v>232</v>
      </c>
    </row>
    <row r="54" spans="1:17" s="1" customFormat="1" x14ac:dyDescent="0.3">
      <c r="A54" s="154" t="s">
        <v>133</v>
      </c>
      <c r="B54" s="127">
        <v>710</v>
      </c>
      <c r="C54" s="127">
        <v>724</v>
      </c>
      <c r="D54" s="322">
        <f t="shared" si="2"/>
        <v>1434</v>
      </c>
      <c r="E54" s="127">
        <v>344</v>
      </c>
      <c r="F54" s="127">
        <v>322</v>
      </c>
      <c r="G54" s="127">
        <f t="shared" si="8"/>
        <v>666</v>
      </c>
      <c r="H54" s="127">
        <v>96</v>
      </c>
      <c r="I54" s="127">
        <v>98</v>
      </c>
      <c r="J54" s="127">
        <f t="shared" si="9"/>
        <v>194</v>
      </c>
      <c r="K54" s="192">
        <f t="shared" si="10"/>
        <v>2294</v>
      </c>
      <c r="L54" s="127"/>
      <c r="M54" s="322">
        <f t="shared" si="4"/>
        <v>666</v>
      </c>
      <c r="N54" s="127">
        <v>152</v>
      </c>
      <c r="O54" s="127">
        <v>172</v>
      </c>
      <c r="P54" s="322">
        <f t="shared" si="5"/>
        <v>324</v>
      </c>
      <c r="Q54" s="153">
        <f t="shared" si="6"/>
        <v>2424</v>
      </c>
    </row>
    <row r="55" spans="1:17" s="1" customFormat="1" x14ac:dyDescent="0.3">
      <c r="A55" s="154" t="s">
        <v>134</v>
      </c>
      <c r="B55" s="127">
        <v>137</v>
      </c>
      <c r="C55" s="127">
        <v>112</v>
      </c>
      <c r="D55" s="322">
        <f t="shared" si="2"/>
        <v>249</v>
      </c>
      <c r="E55" s="127">
        <v>46</v>
      </c>
      <c r="F55" s="127">
        <v>30</v>
      </c>
      <c r="G55" s="127">
        <f t="shared" si="8"/>
        <v>76</v>
      </c>
      <c r="H55" s="127">
        <v>8</v>
      </c>
      <c r="I55" s="127">
        <v>20</v>
      </c>
      <c r="J55" s="127">
        <f t="shared" si="9"/>
        <v>28</v>
      </c>
      <c r="K55" s="192">
        <f t="shared" si="10"/>
        <v>353</v>
      </c>
      <c r="L55" s="127"/>
      <c r="M55" s="322">
        <f t="shared" si="4"/>
        <v>76</v>
      </c>
      <c r="N55" s="127">
        <v>20</v>
      </c>
      <c r="O55" s="127">
        <v>26</v>
      </c>
      <c r="P55" s="322">
        <f t="shared" si="5"/>
        <v>46</v>
      </c>
      <c r="Q55" s="153">
        <f t="shared" si="6"/>
        <v>371</v>
      </c>
    </row>
    <row r="56" spans="1:17" s="1" customFormat="1" x14ac:dyDescent="0.3">
      <c r="A56" s="154" t="s">
        <v>135</v>
      </c>
      <c r="B56" s="127">
        <v>16</v>
      </c>
      <c r="C56" s="127">
        <v>17</v>
      </c>
      <c r="D56" s="322">
        <f t="shared" si="2"/>
        <v>33</v>
      </c>
      <c r="E56" s="127">
        <v>10</v>
      </c>
      <c r="F56" s="127">
        <v>6</v>
      </c>
      <c r="G56" s="127">
        <f t="shared" si="8"/>
        <v>16</v>
      </c>
      <c r="H56" s="127">
        <v>1</v>
      </c>
      <c r="I56" s="127">
        <v>2</v>
      </c>
      <c r="J56" s="127">
        <f t="shared" si="9"/>
        <v>3</v>
      </c>
      <c r="K56" s="192">
        <f t="shared" si="10"/>
        <v>52</v>
      </c>
      <c r="L56" s="127"/>
      <c r="M56" s="322">
        <f t="shared" si="4"/>
        <v>16</v>
      </c>
      <c r="N56" s="127">
        <v>3</v>
      </c>
      <c r="O56" s="127">
        <v>2</v>
      </c>
      <c r="P56" s="322">
        <f t="shared" si="5"/>
        <v>5</v>
      </c>
      <c r="Q56" s="153">
        <f t="shared" si="6"/>
        <v>54</v>
      </c>
    </row>
    <row r="57" spans="1:17" s="1" customFormat="1" x14ac:dyDescent="0.3">
      <c r="A57" s="154" t="s">
        <v>136</v>
      </c>
      <c r="B57" s="127">
        <v>535</v>
      </c>
      <c r="C57" s="127">
        <v>433</v>
      </c>
      <c r="D57" s="322">
        <f t="shared" si="2"/>
        <v>968</v>
      </c>
      <c r="E57" s="127">
        <v>312</v>
      </c>
      <c r="F57" s="127">
        <v>242</v>
      </c>
      <c r="G57" s="127">
        <f t="shared" si="8"/>
        <v>554</v>
      </c>
      <c r="H57" s="127">
        <v>81</v>
      </c>
      <c r="I57" s="127">
        <v>64</v>
      </c>
      <c r="J57" s="127">
        <f t="shared" si="9"/>
        <v>145</v>
      </c>
      <c r="K57" s="192">
        <f t="shared" si="10"/>
        <v>1667</v>
      </c>
      <c r="L57" s="127"/>
      <c r="M57" s="322">
        <f t="shared" si="4"/>
        <v>554</v>
      </c>
      <c r="N57" s="127">
        <v>121</v>
      </c>
      <c r="O57" s="127">
        <v>123</v>
      </c>
      <c r="P57" s="322">
        <f t="shared" si="5"/>
        <v>244</v>
      </c>
      <c r="Q57" s="153">
        <f t="shared" si="6"/>
        <v>1766</v>
      </c>
    </row>
    <row r="58" spans="1:17" s="1" customFormat="1" x14ac:dyDescent="0.3">
      <c r="A58" s="154" t="s">
        <v>137</v>
      </c>
      <c r="B58" s="127">
        <v>101</v>
      </c>
      <c r="C58" s="127">
        <v>82</v>
      </c>
      <c r="D58" s="322">
        <f t="shared" si="2"/>
        <v>183</v>
      </c>
      <c r="E58" s="127">
        <v>51</v>
      </c>
      <c r="F58" s="127">
        <v>26</v>
      </c>
      <c r="G58" s="127">
        <f t="shared" si="8"/>
        <v>77</v>
      </c>
      <c r="H58" s="127">
        <v>16</v>
      </c>
      <c r="I58" s="127">
        <v>7</v>
      </c>
      <c r="J58" s="127">
        <f t="shared" si="9"/>
        <v>23</v>
      </c>
      <c r="K58" s="192">
        <f t="shared" si="10"/>
        <v>283</v>
      </c>
      <c r="L58" s="127"/>
      <c r="M58" s="322">
        <f t="shared" si="4"/>
        <v>77</v>
      </c>
      <c r="N58" s="127">
        <v>24</v>
      </c>
      <c r="O58" s="127">
        <v>16</v>
      </c>
      <c r="P58" s="322">
        <f t="shared" si="5"/>
        <v>40</v>
      </c>
      <c r="Q58" s="153">
        <f t="shared" si="6"/>
        <v>300</v>
      </c>
    </row>
    <row r="59" spans="1:17" s="1" customFormat="1" x14ac:dyDescent="0.3">
      <c r="A59" s="154" t="s">
        <v>138</v>
      </c>
      <c r="B59" s="127">
        <v>3</v>
      </c>
      <c r="C59" s="127">
        <v>8</v>
      </c>
      <c r="D59" s="322">
        <f t="shared" si="2"/>
        <v>11</v>
      </c>
      <c r="E59" s="127">
        <v>5</v>
      </c>
      <c r="F59" s="127">
        <v>2</v>
      </c>
      <c r="G59" s="127">
        <f t="shared" si="8"/>
        <v>7</v>
      </c>
      <c r="H59" s="127">
        <v>0</v>
      </c>
      <c r="I59" s="127">
        <v>1</v>
      </c>
      <c r="J59" s="127">
        <f t="shared" si="9"/>
        <v>1</v>
      </c>
      <c r="K59" s="192">
        <f t="shared" si="10"/>
        <v>19</v>
      </c>
      <c r="L59" s="127"/>
      <c r="M59" s="322">
        <f t="shared" si="4"/>
        <v>7</v>
      </c>
      <c r="N59" s="127">
        <v>2</v>
      </c>
      <c r="O59" s="127">
        <v>1</v>
      </c>
      <c r="P59" s="322">
        <f t="shared" si="5"/>
        <v>3</v>
      </c>
      <c r="Q59" s="153">
        <f t="shared" si="6"/>
        <v>21</v>
      </c>
    </row>
    <row r="60" spans="1:17" s="1" customFormat="1" x14ac:dyDescent="0.3">
      <c r="A60" s="154" t="s">
        <v>139</v>
      </c>
      <c r="B60" s="127">
        <v>1252</v>
      </c>
      <c r="C60" s="127">
        <v>1034</v>
      </c>
      <c r="D60" s="322">
        <f t="shared" si="2"/>
        <v>2286</v>
      </c>
      <c r="E60" s="127">
        <v>416</v>
      </c>
      <c r="F60" s="127">
        <v>380</v>
      </c>
      <c r="G60" s="127">
        <f t="shared" si="8"/>
        <v>796</v>
      </c>
      <c r="H60" s="127">
        <v>240</v>
      </c>
      <c r="I60" s="127">
        <v>278</v>
      </c>
      <c r="J60" s="127">
        <f t="shared" si="9"/>
        <v>518</v>
      </c>
      <c r="K60" s="192">
        <f t="shared" si="10"/>
        <v>3600</v>
      </c>
      <c r="L60" s="127"/>
      <c r="M60" s="322">
        <f t="shared" si="4"/>
        <v>796</v>
      </c>
      <c r="N60" s="127">
        <v>335</v>
      </c>
      <c r="O60" s="127">
        <v>334</v>
      </c>
      <c r="P60" s="322">
        <f t="shared" si="5"/>
        <v>669</v>
      </c>
      <c r="Q60" s="153">
        <f t="shared" si="6"/>
        <v>3751</v>
      </c>
    </row>
    <row r="61" spans="1:17" s="1" customFormat="1" x14ac:dyDescent="0.3">
      <c r="A61" s="154" t="s">
        <v>140</v>
      </c>
      <c r="B61" s="127">
        <v>43</v>
      </c>
      <c r="C61" s="127">
        <v>38</v>
      </c>
      <c r="D61" s="322">
        <f t="shared" si="2"/>
        <v>81</v>
      </c>
      <c r="E61" s="127">
        <v>24</v>
      </c>
      <c r="F61" s="127">
        <v>17</v>
      </c>
      <c r="G61" s="127">
        <f t="shared" si="8"/>
        <v>41</v>
      </c>
      <c r="H61" s="127">
        <v>1</v>
      </c>
      <c r="I61" s="127">
        <v>2</v>
      </c>
      <c r="J61" s="127">
        <f t="shared" si="9"/>
        <v>3</v>
      </c>
      <c r="K61" s="192">
        <f t="shared" si="10"/>
        <v>125</v>
      </c>
      <c r="L61" s="127"/>
      <c r="M61" s="322">
        <f t="shared" si="4"/>
        <v>41</v>
      </c>
      <c r="N61" s="127">
        <v>6</v>
      </c>
      <c r="O61" s="127">
        <v>9</v>
      </c>
      <c r="P61" s="322">
        <f t="shared" si="5"/>
        <v>15</v>
      </c>
      <c r="Q61" s="153">
        <f t="shared" si="6"/>
        <v>137</v>
      </c>
    </row>
    <row r="62" spans="1:17" s="1" customFormat="1" x14ac:dyDescent="0.3">
      <c r="A62" s="154" t="s">
        <v>141</v>
      </c>
      <c r="B62" s="127">
        <v>70</v>
      </c>
      <c r="C62" s="127">
        <v>70</v>
      </c>
      <c r="D62" s="322">
        <f t="shared" si="2"/>
        <v>140</v>
      </c>
      <c r="E62" s="127">
        <v>18</v>
      </c>
      <c r="F62" s="127">
        <v>18</v>
      </c>
      <c r="G62" s="127">
        <f t="shared" si="8"/>
        <v>36</v>
      </c>
      <c r="H62" s="127">
        <v>6</v>
      </c>
      <c r="I62" s="127">
        <v>12</v>
      </c>
      <c r="J62" s="127">
        <f t="shared" si="9"/>
        <v>18</v>
      </c>
      <c r="K62" s="192">
        <f t="shared" si="10"/>
        <v>194</v>
      </c>
      <c r="L62" s="127"/>
      <c r="M62" s="322">
        <f t="shared" si="4"/>
        <v>36</v>
      </c>
      <c r="N62" s="127">
        <v>17</v>
      </c>
      <c r="O62" s="127">
        <v>24</v>
      </c>
      <c r="P62" s="322">
        <f t="shared" si="5"/>
        <v>41</v>
      </c>
      <c r="Q62" s="153">
        <f t="shared" si="6"/>
        <v>217</v>
      </c>
    </row>
    <row r="63" spans="1:17" s="1" customFormat="1" x14ac:dyDescent="0.3">
      <c r="A63" s="154" t="s">
        <v>142</v>
      </c>
      <c r="B63" s="127">
        <v>143</v>
      </c>
      <c r="C63" s="127">
        <v>159</v>
      </c>
      <c r="D63" s="322">
        <f t="shared" si="2"/>
        <v>302</v>
      </c>
      <c r="E63" s="127">
        <v>75</v>
      </c>
      <c r="F63" s="127">
        <v>90</v>
      </c>
      <c r="G63" s="127">
        <f t="shared" si="8"/>
        <v>165</v>
      </c>
      <c r="H63" s="127">
        <v>21</v>
      </c>
      <c r="I63" s="127">
        <v>14</v>
      </c>
      <c r="J63" s="127">
        <f t="shared" si="9"/>
        <v>35</v>
      </c>
      <c r="K63" s="192">
        <f t="shared" si="10"/>
        <v>502</v>
      </c>
      <c r="L63" s="127"/>
      <c r="M63" s="322">
        <f t="shared" si="4"/>
        <v>165</v>
      </c>
      <c r="N63" s="127">
        <v>27</v>
      </c>
      <c r="O63" s="127">
        <v>36</v>
      </c>
      <c r="P63" s="322">
        <f t="shared" si="5"/>
        <v>63</v>
      </c>
      <c r="Q63" s="153">
        <f t="shared" si="6"/>
        <v>530</v>
      </c>
    </row>
    <row r="64" spans="1:17" s="1" customFormat="1" x14ac:dyDescent="0.3">
      <c r="A64" s="154" t="s">
        <v>143</v>
      </c>
      <c r="B64" s="127">
        <v>67</v>
      </c>
      <c r="C64" s="127">
        <v>27</v>
      </c>
      <c r="D64" s="322">
        <f t="shared" si="2"/>
        <v>94</v>
      </c>
      <c r="E64" s="127">
        <v>33</v>
      </c>
      <c r="F64" s="127">
        <v>12</v>
      </c>
      <c r="G64" s="127">
        <f t="shared" si="8"/>
        <v>45</v>
      </c>
      <c r="H64" s="127">
        <v>2</v>
      </c>
      <c r="I64" s="127">
        <v>0</v>
      </c>
      <c r="J64" s="127">
        <f t="shared" si="9"/>
        <v>2</v>
      </c>
      <c r="K64" s="192">
        <f t="shared" si="10"/>
        <v>141</v>
      </c>
      <c r="L64" s="127"/>
      <c r="M64" s="322">
        <f t="shared" si="4"/>
        <v>45</v>
      </c>
      <c r="N64" s="127">
        <v>3</v>
      </c>
      <c r="O64" s="127">
        <v>2</v>
      </c>
      <c r="P64" s="322">
        <f t="shared" si="5"/>
        <v>5</v>
      </c>
      <c r="Q64" s="153">
        <f t="shared" si="6"/>
        <v>144</v>
      </c>
    </row>
    <row r="65" spans="1:17" s="1" customFormat="1" x14ac:dyDescent="0.3">
      <c r="A65" s="154" t="s">
        <v>144</v>
      </c>
      <c r="B65" s="127">
        <v>15</v>
      </c>
      <c r="C65" s="127">
        <v>9</v>
      </c>
      <c r="D65" s="322">
        <f t="shared" si="2"/>
        <v>24</v>
      </c>
      <c r="E65" s="127">
        <v>5</v>
      </c>
      <c r="F65" s="127">
        <v>5</v>
      </c>
      <c r="G65" s="127">
        <f t="shared" si="8"/>
        <v>10</v>
      </c>
      <c r="H65" s="127">
        <v>2</v>
      </c>
      <c r="I65" s="127">
        <v>2</v>
      </c>
      <c r="J65" s="127">
        <f t="shared" si="9"/>
        <v>4</v>
      </c>
      <c r="K65" s="192">
        <f t="shared" si="10"/>
        <v>38</v>
      </c>
      <c r="L65" s="127"/>
      <c r="M65" s="322">
        <f t="shared" si="4"/>
        <v>10</v>
      </c>
      <c r="N65" s="127">
        <v>3</v>
      </c>
      <c r="O65" s="127">
        <v>5</v>
      </c>
      <c r="P65" s="322">
        <f t="shared" si="5"/>
        <v>8</v>
      </c>
      <c r="Q65" s="153">
        <f t="shared" si="6"/>
        <v>42</v>
      </c>
    </row>
    <row r="66" spans="1:17" s="1" customFormat="1" x14ac:dyDescent="0.3">
      <c r="A66" s="154" t="s">
        <v>145</v>
      </c>
      <c r="B66" s="127">
        <v>29</v>
      </c>
      <c r="C66" s="127">
        <v>22</v>
      </c>
      <c r="D66" s="322">
        <f t="shared" si="2"/>
        <v>51</v>
      </c>
      <c r="E66" s="127">
        <v>9</v>
      </c>
      <c r="F66" s="127">
        <v>6</v>
      </c>
      <c r="G66" s="127">
        <f t="shared" si="8"/>
        <v>15</v>
      </c>
      <c r="H66" s="127">
        <v>1</v>
      </c>
      <c r="I66" s="127">
        <v>1</v>
      </c>
      <c r="J66" s="127">
        <f t="shared" si="9"/>
        <v>2</v>
      </c>
      <c r="K66" s="192">
        <f t="shared" si="10"/>
        <v>68</v>
      </c>
      <c r="L66" s="127"/>
      <c r="M66" s="322">
        <f t="shared" si="4"/>
        <v>15</v>
      </c>
      <c r="N66" s="127">
        <v>3</v>
      </c>
      <c r="O66" s="127">
        <v>9</v>
      </c>
      <c r="P66" s="322">
        <f t="shared" si="5"/>
        <v>12</v>
      </c>
      <c r="Q66" s="153">
        <f t="shared" si="6"/>
        <v>78</v>
      </c>
    </row>
    <row r="67" spans="1:17" s="1" customFormat="1" x14ac:dyDescent="0.3">
      <c r="A67" s="154" t="s">
        <v>146</v>
      </c>
      <c r="B67" s="127">
        <v>3023</v>
      </c>
      <c r="C67" s="127">
        <v>2311</v>
      </c>
      <c r="D67" s="322">
        <f t="shared" si="2"/>
        <v>5334</v>
      </c>
      <c r="E67" s="127">
        <v>1439</v>
      </c>
      <c r="F67" s="127">
        <v>1232</v>
      </c>
      <c r="G67" s="127">
        <f t="shared" si="8"/>
        <v>2671</v>
      </c>
      <c r="H67" s="127">
        <v>548</v>
      </c>
      <c r="I67" s="127">
        <v>551</v>
      </c>
      <c r="J67" s="127">
        <f t="shared" si="9"/>
        <v>1099</v>
      </c>
      <c r="K67" s="192">
        <f t="shared" si="10"/>
        <v>9104</v>
      </c>
      <c r="L67" s="127"/>
      <c r="M67" s="322">
        <f t="shared" si="4"/>
        <v>2671</v>
      </c>
      <c r="N67" s="127">
        <v>816</v>
      </c>
      <c r="O67" s="127">
        <v>744</v>
      </c>
      <c r="P67" s="322">
        <f t="shared" si="5"/>
        <v>1560</v>
      </c>
      <c r="Q67" s="153">
        <f t="shared" si="6"/>
        <v>9565</v>
      </c>
    </row>
    <row r="68" spans="1:17" s="1" customFormat="1" x14ac:dyDescent="0.3">
      <c r="A68" s="154" t="s">
        <v>147</v>
      </c>
      <c r="B68" s="127">
        <v>60</v>
      </c>
      <c r="C68" s="127">
        <v>60</v>
      </c>
      <c r="D68" s="322">
        <f t="shared" si="2"/>
        <v>120</v>
      </c>
      <c r="E68" s="127">
        <v>30</v>
      </c>
      <c r="F68" s="127">
        <v>28</v>
      </c>
      <c r="G68" s="127">
        <f t="shared" si="8"/>
        <v>58</v>
      </c>
      <c r="H68" s="127">
        <v>9</v>
      </c>
      <c r="I68" s="127">
        <v>11</v>
      </c>
      <c r="J68" s="127">
        <f t="shared" si="9"/>
        <v>20</v>
      </c>
      <c r="K68" s="192">
        <f t="shared" si="10"/>
        <v>198</v>
      </c>
      <c r="L68" s="127"/>
      <c r="M68" s="322">
        <f t="shared" si="4"/>
        <v>58</v>
      </c>
      <c r="N68" s="127">
        <v>15</v>
      </c>
      <c r="O68" s="127">
        <v>19</v>
      </c>
      <c r="P68" s="322">
        <f t="shared" si="5"/>
        <v>34</v>
      </c>
      <c r="Q68" s="153">
        <f t="shared" si="6"/>
        <v>212</v>
      </c>
    </row>
    <row r="69" spans="1:17" s="1" customFormat="1" x14ac:dyDescent="0.3">
      <c r="A69" s="154" t="s">
        <v>148</v>
      </c>
      <c r="B69" s="127">
        <v>39</v>
      </c>
      <c r="C69" s="127">
        <v>31</v>
      </c>
      <c r="D69" s="322">
        <f t="shared" si="2"/>
        <v>70</v>
      </c>
      <c r="E69" s="127">
        <v>12</v>
      </c>
      <c r="F69" s="127">
        <v>8</v>
      </c>
      <c r="G69" s="127">
        <f t="shared" si="8"/>
        <v>20</v>
      </c>
      <c r="H69" s="127">
        <v>3</v>
      </c>
      <c r="I69" s="127">
        <v>2</v>
      </c>
      <c r="J69" s="127">
        <f t="shared" si="9"/>
        <v>5</v>
      </c>
      <c r="K69" s="192">
        <f t="shared" si="10"/>
        <v>95</v>
      </c>
      <c r="L69" s="127"/>
      <c r="M69" s="322">
        <f t="shared" si="4"/>
        <v>20</v>
      </c>
      <c r="N69" s="127">
        <v>3</v>
      </c>
      <c r="O69" s="127">
        <v>3</v>
      </c>
      <c r="P69" s="322">
        <f t="shared" si="5"/>
        <v>6</v>
      </c>
      <c r="Q69" s="153">
        <f t="shared" si="6"/>
        <v>96</v>
      </c>
    </row>
    <row r="70" spans="1:17" s="1" customFormat="1" x14ac:dyDescent="0.3">
      <c r="A70" s="154" t="s">
        <v>149</v>
      </c>
      <c r="B70" s="127">
        <v>355</v>
      </c>
      <c r="C70" s="127">
        <v>359</v>
      </c>
      <c r="D70" s="322">
        <f t="shared" si="2"/>
        <v>714</v>
      </c>
      <c r="E70" s="127">
        <v>168</v>
      </c>
      <c r="F70" s="127">
        <v>127</v>
      </c>
      <c r="G70" s="127">
        <f t="shared" si="8"/>
        <v>295</v>
      </c>
      <c r="H70" s="127">
        <v>32</v>
      </c>
      <c r="I70" s="127">
        <v>44</v>
      </c>
      <c r="J70" s="127">
        <f t="shared" si="9"/>
        <v>76</v>
      </c>
      <c r="K70" s="192">
        <f t="shared" si="10"/>
        <v>1085</v>
      </c>
      <c r="L70" s="127"/>
      <c r="M70" s="322">
        <f t="shared" si="4"/>
        <v>295</v>
      </c>
      <c r="N70" s="127">
        <v>68</v>
      </c>
      <c r="O70" s="127">
        <v>79</v>
      </c>
      <c r="P70" s="322">
        <f t="shared" si="5"/>
        <v>147</v>
      </c>
      <c r="Q70" s="153">
        <f t="shared" si="6"/>
        <v>1156</v>
      </c>
    </row>
    <row r="71" spans="1:17" s="1" customFormat="1" x14ac:dyDescent="0.3">
      <c r="A71" s="154" t="s">
        <v>150</v>
      </c>
      <c r="B71" s="127">
        <v>5</v>
      </c>
      <c r="C71" s="127">
        <v>6</v>
      </c>
      <c r="D71" s="322">
        <f t="shared" si="2"/>
        <v>11</v>
      </c>
      <c r="E71" s="127">
        <v>3</v>
      </c>
      <c r="F71" s="127">
        <v>2</v>
      </c>
      <c r="G71" s="127">
        <f t="shared" si="8"/>
        <v>5</v>
      </c>
      <c r="H71" s="127">
        <v>1</v>
      </c>
      <c r="I71" s="127">
        <v>1</v>
      </c>
      <c r="J71" s="127">
        <f t="shared" si="9"/>
        <v>2</v>
      </c>
      <c r="K71" s="192">
        <f t="shared" si="10"/>
        <v>18</v>
      </c>
      <c r="L71" s="127"/>
      <c r="M71" s="322">
        <f t="shared" si="4"/>
        <v>5</v>
      </c>
      <c r="N71" s="127">
        <v>1</v>
      </c>
      <c r="O71" s="127">
        <v>1</v>
      </c>
      <c r="P71" s="322">
        <f t="shared" si="5"/>
        <v>2</v>
      </c>
      <c r="Q71" s="153">
        <f t="shared" si="6"/>
        <v>18</v>
      </c>
    </row>
    <row r="72" spans="1:17" s="1" customFormat="1" x14ac:dyDescent="0.3">
      <c r="A72" s="154" t="s">
        <v>151</v>
      </c>
      <c r="B72" s="127">
        <v>7</v>
      </c>
      <c r="C72" s="127">
        <v>6</v>
      </c>
      <c r="D72" s="322">
        <f t="shared" si="2"/>
        <v>13</v>
      </c>
      <c r="E72" s="127">
        <v>2</v>
      </c>
      <c r="F72" s="127">
        <v>1</v>
      </c>
      <c r="G72" s="127">
        <f t="shared" si="8"/>
        <v>3</v>
      </c>
      <c r="H72" s="127">
        <v>1</v>
      </c>
      <c r="I72" s="127">
        <v>0</v>
      </c>
      <c r="J72" s="127">
        <f t="shared" si="9"/>
        <v>1</v>
      </c>
      <c r="K72" s="192">
        <f t="shared" si="10"/>
        <v>17</v>
      </c>
      <c r="L72" s="127"/>
      <c r="M72" s="322">
        <f t="shared" si="4"/>
        <v>3</v>
      </c>
      <c r="N72" s="127">
        <v>3</v>
      </c>
      <c r="O72" s="127"/>
      <c r="P72" s="322">
        <f t="shared" si="5"/>
        <v>3</v>
      </c>
      <c r="Q72" s="153">
        <f t="shared" si="6"/>
        <v>19</v>
      </c>
    </row>
    <row r="73" spans="1:17" s="1" customFormat="1" x14ac:dyDescent="0.3">
      <c r="A73" s="154" t="s">
        <v>152</v>
      </c>
      <c r="B73" s="127">
        <v>3</v>
      </c>
      <c r="C73" s="127">
        <v>3</v>
      </c>
      <c r="D73" s="322">
        <f t="shared" si="2"/>
        <v>6</v>
      </c>
      <c r="E73" s="127"/>
      <c r="F73" s="127"/>
      <c r="G73" s="127"/>
      <c r="H73" s="127"/>
      <c r="I73" s="127"/>
      <c r="J73" s="127"/>
      <c r="K73" s="192"/>
      <c r="L73" s="127"/>
      <c r="M73" s="322">
        <f t="shared" si="4"/>
        <v>0</v>
      </c>
      <c r="N73" s="127">
        <v>3</v>
      </c>
      <c r="O73" s="127"/>
      <c r="P73" s="322">
        <f t="shared" si="5"/>
        <v>3</v>
      </c>
      <c r="Q73" s="153">
        <f t="shared" si="6"/>
        <v>9</v>
      </c>
    </row>
    <row r="74" spans="1:17" s="1" customFormat="1" x14ac:dyDescent="0.3">
      <c r="A74" s="154" t="s">
        <v>153</v>
      </c>
      <c r="B74" s="127">
        <v>2611</v>
      </c>
      <c r="C74" s="127">
        <v>1961</v>
      </c>
      <c r="D74" s="322">
        <f t="shared" si="2"/>
        <v>4572</v>
      </c>
      <c r="E74" s="127">
        <v>1071</v>
      </c>
      <c r="F74" s="127">
        <v>912</v>
      </c>
      <c r="G74" s="127">
        <f t="shared" ref="G74:G85" si="11">SUM(E74:F74)</f>
        <v>1983</v>
      </c>
      <c r="H74" s="127">
        <v>431</v>
      </c>
      <c r="I74" s="127">
        <v>433</v>
      </c>
      <c r="J74" s="127">
        <f t="shared" ref="J74:J85" si="12">SUM(H74:I74)</f>
        <v>864</v>
      </c>
      <c r="K74" s="192">
        <f t="shared" ref="K74:K85" si="13">SUM(D74,G74,J74)</f>
        <v>7419</v>
      </c>
      <c r="L74" s="127"/>
      <c r="M74" s="322">
        <f t="shared" si="4"/>
        <v>1983</v>
      </c>
      <c r="N74" s="127">
        <v>556</v>
      </c>
      <c r="O74" s="127">
        <v>575</v>
      </c>
      <c r="P74" s="322">
        <f t="shared" si="5"/>
        <v>1131</v>
      </c>
      <c r="Q74" s="153">
        <f t="shared" si="6"/>
        <v>7686</v>
      </c>
    </row>
    <row r="75" spans="1:17" s="1" customFormat="1" x14ac:dyDescent="0.3">
      <c r="A75" s="154" t="s">
        <v>154</v>
      </c>
      <c r="B75" s="127">
        <v>108</v>
      </c>
      <c r="C75" s="127">
        <v>86</v>
      </c>
      <c r="D75" s="322">
        <f t="shared" ref="D75:D139" si="14">SUM(B75:C75)</f>
        <v>194</v>
      </c>
      <c r="E75" s="127">
        <v>40</v>
      </c>
      <c r="F75" s="127">
        <v>36</v>
      </c>
      <c r="G75" s="127">
        <f t="shared" si="11"/>
        <v>76</v>
      </c>
      <c r="H75" s="127">
        <v>18</v>
      </c>
      <c r="I75" s="127">
        <v>14</v>
      </c>
      <c r="J75" s="127">
        <f t="shared" si="12"/>
        <v>32</v>
      </c>
      <c r="K75" s="192">
        <f t="shared" si="13"/>
        <v>302</v>
      </c>
      <c r="L75" s="127"/>
      <c r="M75" s="322">
        <f t="shared" ref="M75:M139" si="15">SUM(E75,F75)</f>
        <v>76</v>
      </c>
      <c r="N75" s="127">
        <v>22</v>
      </c>
      <c r="O75" s="127">
        <v>21</v>
      </c>
      <c r="P75" s="322">
        <f t="shared" ref="P75:P139" si="16">SUM(N75,O75)</f>
        <v>43</v>
      </c>
      <c r="Q75" s="153">
        <f t="shared" si="6"/>
        <v>313</v>
      </c>
    </row>
    <row r="76" spans="1:17" s="1" customFormat="1" x14ac:dyDescent="0.3">
      <c r="A76" s="154" t="s">
        <v>155</v>
      </c>
      <c r="B76" s="127">
        <v>54</v>
      </c>
      <c r="C76" s="127">
        <v>32</v>
      </c>
      <c r="D76" s="322">
        <f t="shared" si="14"/>
        <v>86</v>
      </c>
      <c r="E76" s="127">
        <v>29</v>
      </c>
      <c r="F76" s="127">
        <v>21</v>
      </c>
      <c r="G76" s="127">
        <f t="shared" si="11"/>
        <v>50</v>
      </c>
      <c r="H76" s="127">
        <v>7</v>
      </c>
      <c r="I76" s="127">
        <v>7</v>
      </c>
      <c r="J76" s="127">
        <f t="shared" si="12"/>
        <v>14</v>
      </c>
      <c r="K76" s="192">
        <f t="shared" si="13"/>
        <v>150</v>
      </c>
      <c r="L76" s="127"/>
      <c r="M76" s="322">
        <f t="shared" si="15"/>
        <v>50</v>
      </c>
      <c r="N76" s="127">
        <v>9</v>
      </c>
      <c r="O76" s="127">
        <v>12</v>
      </c>
      <c r="P76" s="322">
        <f t="shared" si="16"/>
        <v>21</v>
      </c>
      <c r="Q76" s="153">
        <f t="shared" ref="Q76:Q140" si="17">SUM(D76,M76,P76)</f>
        <v>157</v>
      </c>
    </row>
    <row r="77" spans="1:17" s="1" customFormat="1" x14ac:dyDescent="0.3">
      <c r="A77" s="154" t="s">
        <v>156</v>
      </c>
      <c r="B77" s="127">
        <v>226</v>
      </c>
      <c r="C77" s="127">
        <v>213</v>
      </c>
      <c r="D77" s="322">
        <f t="shared" si="14"/>
        <v>439</v>
      </c>
      <c r="E77" s="127">
        <v>98</v>
      </c>
      <c r="F77" s="127">
        <v>61</v>
      </c>
      <c r="G77" s="127">
        <f t="shared" si="11"/>
        <v>159</v>
      </c>
      <c r="H77" s="127">
        <v>22</v>
      </c>
      <c r="I77" s="127">
        <v>27</v>
      </c>
      <c r="J77" s="127">
        <f t="shared" si="12"/>
        <v>49</v>
      </c>
      <c r="K77" s="192">
        <f t="shared" si="13"/>
        <v>647</v>
      </c>
      <c r="L77" s="127"/>
      <c r="M77" s="322">
        <f t="shared" si="15"/>
        <v>159</v>
      </c>
      <c r="N77" s="127">
        <v>50</v>
      </c>
      <c r="O77" s="127">
        <v>51</v>
      </c>
      <c r="P77" s="322">
        <f t="shared" si="16"/>
        <v>101</v>
      </c>
      <c r="Q77" s="153">
        <f t="shared" si="17"/>
        <v>699</v>
      </c>
    </row>
    <row r="78" spans="1:17" s="1" customFormat="1" x14ac:dyDescent="0.3">
      <c r="A78" s="154" t="s">
        <v>157</v>
      </c>
      <c r="B78" s="127">
        <v>1</v>
      </c>
      <c r="C78" s="127">
        <v>1</v>
      </c>
      <c r="D78" s="322">
        <f t="shared" si="14"/>
        <v>2</v>
      </c>
      <c r="E78" s="127"/>
      <c r="F78" s="127">
        <v>3</v>
      </c>
      <c r="G78" s="127">
        <f t="shared" si="11"/>
        <v>3</v>
      </c>
      <c r="H78" s="127">
        <v>0</v>
      </c>
      <c r="I78" s="127">
        <v>1</v>
      </c>
      <c r="J78" s="127">
        <f t="shared" si="12"/>
        <v>1</v>
      </c>
      <c r="K78" s="192">
        <f t="shared" si="13"/>
        <v>6</v>
      </c>
      <c r="L78" s="127"/>
      <c r="M78" s="322">
        <f t="shared" si="15"/>
        <v>3</v>
      </c>
      <c r="N78" s="127"/>
      <c r="O78" s="127"/>
      <c r="P78" s="322">
        <f t="shared" si="16"/>
        <v>0</v>
      </c>
      <c r="Q78" s="153">
        <f t="shared" si="17"/>
        <v>5</v>
      </c>
    </row>
    <row r="79" spans="1:17" s="1" customFormat="1" x14ac:dyDescent="0.3">
      <c r="A79" s="154" t="s">
        <v>158</v>
      </c>
      <c r="B79" s="127">
        <v>1</v>
      </c>
      <c r="C79" s="127">
        <v>2</v>
      </c>
      <c r="D79" s="322">
        <f t="shared" si="14"/>
        <v>3</v>
      </c>
      <c r="E79" s="127"/>
      <c r="F79" s="127">
        <v>1</v>
      </c>
      <c r="G79" s="127">
        <f t="shared" si="11"/>
        <v>1</v>
      </c>
      <c r="H79" s="127">
        <v>0</v>
      </c>
      <c r="I79" s="127">
        <v>0</v>
      </c>
      <c r="J79" s="127">
        <f t="shared" si="12"/>
        <v>0</v>
      </c>
      <c r="K79" s="192">
        <f t="shared" si="13"/>
        <v>4</v>
      </c>
      <c r="L79" s="127"/>
      <c r="M79" s="322">
        <f t="shared" si="15"/>
        <v>1</v>
      </c>
      <c r="N79" s="127"/>
      <c r="O79" s="127"/>
      <c r="P79" s="322">
        <f t="shared" si="16"/>
        <v>0</v>
      </c>
      <c r="Q79" s="153">
        <f t="shared" si="17"/>
        <v>4</v>
      </c>
    </row>
    <row r="80" spans="1:17" s="1" customFormat="1" x14ac:dyDescent="0.3">
      <c r="A80" s="154" t="s">
        <v>159</v>
      </c>
      <c r="B80" s="127">
        <v>70</v>
      </c>
      <c r="C80" s="127">
        <v>67</v>
      </c>
      <c r="D80" s="322">
        <f t="shared" si="14"/>
        <v>137</v>
      </c>
      <c r="E80" s="127">
        <v>41</v>
      </c>
      <c r="F80" s="127">
        <v>41</v>
      </c>
      <c r="G80" s="127">
        <f t="shared" si="11"/>
        <v>82</v>
      </c>
      <c r="H80" s="127">
        <v>8</v>
      </c>
      <c r="I80" s="127">
        <v>10</v>
      </c>
      <c r="J80" s="127">
        <f t="shared" si="12"/>
        <v>18</v>
      </c>
      <c r="K80" s="192">
        <f t="shared" si="13"/>
        <v>237</v>
      </c>
      <c r="L80" s="127"/>
      <c r="M80" s="322">
        <f t="shared" si="15"/>
        <v>82</v>
      </c>
      <c r="N80" s="127">
        <v>14</v>
      </c>
      <c r="O80" s="127">
        <v>16</v>
      </c>
      <c r="P80" s="322">
        <f t="shared" si="16"/>
        <v>30</v>
      </c>
      <c r="Q80" s="153">
        <f t="shared" si="17"/>
        <v>249</v>
      </c>
    </row>
    <row r="81" spans="1:17" s="1" customFormat="1" x14ac:dyDescent="0.3">
      <c r="A81" s="154" t="s">
        <v>160</v>
      </c>
      <c r="B81" s="127">
        <v>222</v>
      </c>
      <c r="C81" s="127">
        <v>232</v>
      </c>
      <c r="D81" s="322">
        <f t="shared" si="14"/>
        <v>454</v>
      </c>
      <c r="E81" s="127">
        <v>121</v>
      </c>
      <c r="F81" s="127">
        <v>99</v>
      </c>
      <c r="G81" s="127">
        <f t="shared" si="11"/>
        <v>220</v>
      </c>
      <c r="H81" s="127">
        <v>34</v>
      </c>
      <c r="I81" s="127">
        <v>29</v>
      </c>
      <c r="J81" s="127">
        <f t="shared" si="12"/>
        <v>63</v>
      </c>
      <c r="K81" s="192">
        <f t="shared" si="13"/>
        <v>737</v>
      </c>
      <c r="L81" s="127"/>
      <c r="M81" s="322">
        <f t="shared" si="15"/>
        <v>220</v>
      </c>
      <c r="N81" s="127">
        <v>63</v>
      </c>
      <c r="O81" s="127">
        <v>54</v>
      </c>
      <c r="P81" s="322">
        <f t="shared" si="16"/>
        <v>117</v>
      </c>
      <c r="Q81" s="153">
        <f t="shared" si="17"/>
        <v>791</v>
      </c>
    </row>
    <row r="82" spans="1:17" s="1" customFormat="1" x14ac:dyDescent="0.3">
      <c r="A82" s="154" t="s">
        <v>161</v>
      </c>
      <c r="B82" s="127">
        <v>3160</v>
      </c>
      <c r="C82" s="127">
        <v>2494</v>
      </c>
      <c r="D82" s="322">
        <f>SUM(B82:C82)</f>
        <v>5654</v>
      </c>
      <c r="E82" s="127">
        <v>1145</v>
      </c>
      <c r="F82" s="127">
        <v>1021</v>
      </c>
      <c r="G82" s="127">
        <f t="shared" si="11"/>
        <v>2166</v>
      </c>
      <c r="H82" s="127">
        <v>640</v>
      </c>
      <c r="I82" s="127">
        <v>591</v>
      </c>
      <c r="J82" s="127">
        <f t="shared" si="12"/>
        <v>1231</v>
      </c>
      <c r="K82" s="192">
        <f t="shared" si="13"/>
        <v>9051</v>
      </c>
      <c r="L82" s="127"/>
      <c r="M82" s="322">
        <f t="shared" si="15"/>
        <v>2166</v>
      </c>
      <c r="N82" s="127">
        <v>792</v>
      </c>
      <c r="O82" s="127">
        <v>812</v>
      </c>
      <c r="P82" s="322">
        <f t="shared" si="16"/>
        <v>1604</v>
      </c>
      <c r="Q82" s="153">
        <f t="shared" si="17"/>
        <v>9424</v>
      </c>
    </row>
    <row r="83" spans="1:17" s="1" customFormat="1" x14ac:dyDescent="0.3">
      <c r="A83" s="154" t="s">
        <v>162</v>
      </c>
      <c r="B83" s="127">
        <v>61</v>
      </c>
      <c r="C83" s="127">
        <v>52</v>
      </c>
      <c r="D83" s="322">
        <f t="shared" si="14"/>
        <v>113</v>
      </c>
      <c r="E83" s="127">
        <v>30</v>
      </c>
      <c r="F83" s="127">
        <v>28</v>
      </c>
      <c r="G83" s="127">
        <f t="shared" si="11"/>
        <v>58</v>
      </c>
      <c r="H83" s="127">
        <v>9</v>
      </c>
      <c r="I83" s="127">
        <v>14</v>
      </c>
      <c r="J83" s="127">
        <f t="shared" si="12"/>
        <v>23</v>
      </c>
      <c r="K83" s="192">
        <f t="shared" si="13"/>
        <v>194</v>
      </c>
      <c r="L83" s="127"/>
      <c r="M83" s="322">
        <f t="shared" si="15"/>
        <v>58</v>
      </c>
      <c r="N83" s="127">
        <v>17</v>
      </c>
      <c r="O83" s="127">
        <v>18</v>
      </c>
      <c r="P83" s="322">
        <f t="shared" si="16"/>
        <v>35</v>
      </c>
      <c r="Q83" s="153">
        <f t="shared" si="17"/>
        <v>206</v>
      </c>
    </row>
    <row r="84" spans="1:17" s="1" customFormat="1" x14ac:dyDescent="0.3">
      <c r="A84" s="154" t="s">
        <v>163</v>
      </c>
      <c r="B84" s="127">
        <v>7</v>
      </c>
      <c r="C84" s="127">
        <v>4</v>
      </c>
      <c r="D84" s="322">
        <f t="shared" si="14"/>
        <v>11</v>
      </c>
      <c r="E84" s="127"/>
      <c r="F84" s="127">
        <v>1</v>
      </c>
      <c r="G84" s="127">
        <f t="shared" si="11"/>
        <v>1</v>
      </c>
      <c r="H84" s="127">
        <v>2</v>
      </c>
      <c r="I84" s="127">
        <v>1</v>
      </c>
      <c r="J84" s="127">
        <f t="shared" si="12"/>
        <v>3</v>
      </c>
      <c r="K84" s="192">
        <f t="shared" si="13"/>
        <v>15</v>
      </c>
      <c r="L84" s="127"/>
      <c r="M84" s="322">
        <f t="shared" si="15"/>
        <v>1</v>
      </c>
      <c r="N84" s="127">
        <v>2</v>
      </c>
      <c r="O84" s="127">
        <v>3</v>
      </c>
      <c r="P84" s="322">
        <f t="shared" si="16"/>
        <v>5</v>
      </c>
      <c r="Q84" s="153">
        <f t="shared" si="17"/>
        <v>17</v>
      </c>
    </row>
    <row r="85" spans="1:17" s="1" customFormat="1" x14ac:dyDescent="0.3">
      <c r="A85" s="154" t="s">
        <v>164</v>
      </c>
      <c r="B85" s="127">
        <v>10</v>
      </c>
      <c r="C85" s="127">
        <v>11</v>
      </c>
      <c r="D85" s="322">
        <f t="shared" si="14"/>
        <v>21</v>
      </c>
      <c r="E85" s="127">
        <v>7</v>
      </c>
      <c r="F85" s="127">
        <v>4</v>
      </c>
      <c r="G85" s="127">
        <f t="shared" si="11"/>
        <v>11</v>
      </c>
      <c r="H85" s="127">
        <v>0</v>
      </c>
      <c r="I85" s="127">
        <v>5</v>
      </c>
      <c r="J85" s="127">
        <f t="shared" si="12"/>
        <v>5</v>
      </c>
      <c r="K85" s="192">
        <f t="shared" si="13"/>
        <v>37</v>
      </c>
      <c r="L85" s="127"/>
      <c r="M85" s="322">
        <f t="shared" si="15"/>
        <v>11</v>
      </c>
      <c r="N85" s="127">
        <v>1</v>
      </c>
      <c r="O85" s="127">
        <v>4</v>
      </c>
      <c r="P85" s="322">
        <f t="shared" si="16"/>
        <v>5</v>
      </c>
      <c r="Q85" s="153">
        <f t="shared" si="17"/>
        <v>37</v>
      </c>
    </row>
    <row r="86" spans="1:17" s="1" customFormat="1" x14ac:dyDescent="0.3">
      <c r="A86" s="154" t="s">
        <v>165</v>
      </c>
      <c r="B86" s="127">
        <v>3</v>
      </c>
      <c r="C86" s="127"/>
      <c r="D86" s="322">
        <f t="shared" si="14"/>
        <v>3</v>
      </c>
      <c r="E86" s="127"/>
      <c r="F86" s="127">
        <v>1</v>
      </c>
      <c r="G86" s="127"/>
      <c r="H86" s="127"/>
      <c r="I86" s="127"/>
      <c r="J86" s="127"/>
      <c r="K86" s="192"/>
      <c r="L86" s="127"/>
      <c r="M86" s="322">
        <f t="shared" si="15"/>
        <v>1</v>
      </c>
      <c r="N86" s="127"/>
      <c r="O86" s="127"/>
      <c r="P86" s="322">
        <f t="shared" si="16"/>
        <v>0</v>
      </c>
      <c r="Q86" s="153">
        <f t="shared" si="17"/>
        <v>4</v>
      </c>
    </row>
    <row r="87" spans="1:17" s="1" customFormat="1" x14ac:dyDescent="0.3">
      <c r="A87" s="154" t="s">
        <v>71</v>
      </c>
      <c r="B87" s="127">
        <v>52955</v>
      </c>
      <c r="C87" s="127">
        <v>56647</v>
      </c>
      <c r="D87" s="322">
        <f t="shared" si="14"/>
        <v>109602</v>
      </c>
      <c r="E87" s="127">
        <v>20051</v>
      </c>
      <c r="F87" s="127">
        <v>18165</v>
      </c>
      <c r="G87" s="127">
        <f t="shared" ref="G87:G116" si="18">SUM(E87:F87)</f>
        <v>38216</v>
      </c>
      <c r="H87" s="127">
        <v>11250</v>
      </c>
      <c r="I87" s="127">
        <v>13426</v>
      </c>
      <c r="J87" s="127">
        <f t="shared" ref="J87:J115" si="19">SUM(H87:I87)</f>
        <v>24676</v>
      </c>
      <c r="K87" s="192">
        <f t="shared" ref="K87:K115" si="20">SUM(D87,G87,J87)</f>
        <v>172494</v>
      </c>
      <c r="L87" s="127"/>
      <c r="M87" s="322">
        <f t="shared" si="15"/>
        <v>38216</v>
      </c>
      <c r="N87" s="127">
        <v>13271</v>
      </c>
      <c r="O87" s="127">
        <v>16053</v>
      </c>
      <c r="P87" s="322">
        <f t="shared" si="16"/>
        <v>29324</v>
      </c>
      <c r="Q87" s="153">
        <f t="shared" si="17"/>
        <v>177142</v>
      </c>
    </row>
    <row r="88" spans="1:17" s="1" customFormat="1" x14ac:dyDescent="0.3">
      <c r="A88" s="154" t="s">
        <v>166</v>
      </c>
      <c r="B88" s="127">
        <v>656</v>
      </c>
      <c r="C88" s="127">
        <v>790</v>
      </c>
      <c r="D88" s="322">
        <f t="shared" si="14"/>
        <v>1446</v>
      </c>
      <c r="E88" s="127">
        <v>252</v>
      </c>
      <c r="F88" s="127">
        <v>218</v>
      </c>
      <c r="G88" s="127">
        <f t="shared" si="18"/>
        <v>470</v>
      </c>
      <c r="H88" s="127">
        <v>87</v>
      </c>
      <c r="I88" s="127">
        <v>90</v>
      </c>
      <c r="J88" s="127">
        <f t="shared" si="19"/>
        <v>177</v>
      </c>
      <c r="K88" s="192">
        <f t="shared" si="20"/>
        <v>2093</v>
      </c>
      <c r="L88" s="127"/>
      <c r="M88" s="322">
        <f t="shared" si="15"/>
        <v>470</v>
      </c>
      <c r="N88" s="127">
        <v>134</v>
      </c>
      <c r="O88" s="127">
        <v>182</v>
      </c>
      <c r="P88" s="322">
        <f t="shared" si="16"/>
        <v>316</v>
      </c>
      <c r="Q88" s="153">
        <f t="shared" si="17"/>
        <v>2232</v>
      </c>
    </row>
    <row r="89" spans="1:17" s="1" customFormat="1" x14ac:dyDescent="0.3">
      <c r="A89" s="154" t="s">
        <v>167</v>
      </c>
      <c r="B89" s="127">
        <v>77</v>
      </c>
      <c r="C89" s="127">
        <v>56</v>
      </c>
      <c r="D89" s="322">
        <f t="shared" si="14"/>
        <v>133</v>
      </c>
      <c r="E89" s="127">
        <v>53</v>
      </c>
      <c r="F89" s="127">
        <v>22</v>
      </c>
      <c r="G89" s="127">
        <f t="shared" si="18"/>
        <v>75</v>
      </c>
      <c r="H89" s="127">
        <v>6</v>
      </c>
      <c r="I89" s="127">
        <v>9</v>
      </c>
      <c r="J89" s="127">
        <f t="shared" si="19"/>
        <v>15</v>
      </c>
      <c r="K89" s="192">
        <f t="shared" si="20"/>
        <v>223</v>
      </c>
      <c r="L89" s="127"/>
      <c r="M89" s="322">
        <f t="shared" si="15"/>
        <v>75</v>
      </c>
      <c r="N89" s="127">
        <v>10</v>
      </c>
      <c r="O89" s="127">
        <v>18</v>
      </c>
      <c r="P89" s="322">
        <f t="shared" si="16"/>
        <v>28</v>
      </c>
      <c r="Q89" s="153">
        <f t="shared" si="17"/>
        <v>236</v>
      </c>
    </row>
    <row r="90" spans="1:17" s="1" customFormat="1" x14ac:dyDescent="0.3">
      <c r="A90" s="154" t="s">
        <v>168</v>
      </c>
      <c r="B90" s="127">
        <v>140</v>
      </c>
      <c r="C90" s="127">
        <v>129</v>
      </c>
      <c r="D90" s="322">
        <f t="shared" si="14"/>
        <v>269</v>
      </c>
      <c r="E90" s="127">
        <v>69</v>
      </c>
      <c r="F90" s="127">
        <v>45</v>
      </c>
      <c r="G90" s="127">
        <f t="shared" si="18"/>
        <v>114</v>
      </c>
      <c r="H90" s="127">
        <v>12</v>
      </c>
      <c r="I90" s="127">
        <v>17</v>
      </c>
      <c r="J90" s="127">
        <f t="shared" si="19"/>
        <v>29</v>
      </c>
      <c r="K90" s="192">
        <f t="shared" si="20"/>
        <v>412</v>
      </c>
      <c r="L90" s="127"/>
      <c r="M90" s="322">
        <f t="shared" si="15"/>
        <v>114</v>
      </c>
      <c r="N90" s="127">
        <v>22</v>
      </c>
      <c r="O90" s="127">
        <v>28</v>
      </c>
      <c r="P90" s="322">
        <f t="shared" si="16"/>
        <v>50</v>
      </c>
      <c r="Q90" s="153">
        <f t="shared" si="17"/>
        <v>433</v>
      </c>
    </row>
    <row r="91" spans="1:17" s="1" customFormat="1" x14ac:dyDescent="0.3">
      <c r="A91" s="154" t="s">
        <v>169</v>
      </c>
      <c r="B91" s="127">
        <v>318</v>
      </c>
      <c r="C91" s="127">
        <v>206</v>
      </c>
      <c r="D91" s="322">
        <f t="shared" si="14"/>
        <v>524</v>
      </c>
      <c r="E91" s="127">
        <v>109</v>
      </c>
      <c r="F91" s="127">
        <v>105</v>
      </c>
      <c r="G91" s="127">
        <f t="shared" si="18"/>
        <v>214</v>
      </c>
      <c r="H91" s="127">
        <v>28</v>
      </c>
      <c r="I91" s="127">
        <v>52</v>
      </c>
      <c r="J91" s="127">
        <f t="shared" si="19"/>
        <v>80</v>
      </c>
      <c r="K91" s="192">
        <f t="shared" si="20"/>
        <v>818</v>
      </c>
      <c r="L91" s="127"/>
      <c r="M91" s="322">
        <f t="shared" si="15"/>
        <v>214</v>
      </c>
      <c r="N91" s="127">
        <v>50</v>
      </c>
      <c r="O91" s="127">
        <v>80</v>
      </c>
      <c r="P91" s="322">
        <f t="shared" si="16"/>
        <v>130</v>
      </c>
      <c r="Q91" s="153">
        <f t="shared" si="17"/>
        <v>868</v>
      </c>
    </row>
    <row r="92" spans="1:17" s="1" customFormat="1" x14ac:dyDescent="0.3">
      <c r="A92" s="154" t="s">
        <v>170</v>
      </c>
      <c r="B92" s="127">
        <v>48</v>
      </c>
      <c r="C92" s="127">
        <v>40</v>
      </c>
      <c r="D92" s="322">
        <f t="shared" si="14"/>
        <v>88</v>
      </c>
      <c r="E92" s="127">
        <v>33</v>
      </c>
      <c r="F92" s="127">
        <v>36</v>
      </c>
      <c r="G92" s="127">
        <f t="shared" si="18"/>
        <v>69</v>
      </c>
      <c r="H92" s="127">
        <v>3</v>
      </c>
      <c r="I92" s="127">
        <v>6</v>
      </c>
      <c r="J92" s="127">
        <f t="shared" si="19"/>
        <v>9</v>
      </c>
      <c r="K92" s="192">
        <f t="shared" si="20"/>
        <v>166</v>
      </c>
      <c r="L92" s="127"/>
      <c r="M92" s="322">
        <f t="shared" si="15"/>
        <v>69</v>
      </c>
      <c r="N92" s="127">
        <v>6</v>
      </c>
      <c r="O92" s="127">
        <v>13</v>
      </c>
      <c r="P92" s="322">
        <f t="shared" si="16"/>
        <v>19</v>
      </c>
      <c r="Q92" s="153">
        <f t="shared" si="17"/>
        <v>176</v>
      </c>
    </row>
    <row r="93" spans="1:17" s="1" customFormat="1" x14ac:dyDescent="0.3">
      <c r="A93" s="154" t="s">
        <v>171</v>
      </c>
      <c r="B93" s="127">
        <v>59</v>
      </c>
      <c r="C93" s="127">
        <v>61</v>
      </c>
      <c r="D93" s="322">
        <f t="shared" si="14"/>
        <v>120</v>
      </c>
      <c r="E93" s="127">
        <v>62</v>
      </c>
      <c r="F93" s="127">
        <v>41</v>
      </c>
      <c r="G93" s="127">
        <f t="shared" si="18"/>
        <v>103</v>
      </c>
      <c r="H93" s="127">
        <v>7</v>
      </c>
      <c r="I93" s="127">
        <v>9</v>
      </c>
      <c r="J93" s="127">
        <f t="shared" si="19"/>
        <v>16</v>
      </c>
      <c r="K93" s="192">
        <f t="shared" si="20"/>
        <v>239</v>
      </c>
      <c r="L93" s="127"/>
      <c r="M93" s="322">
        <f t="shared" si="15"/>
        <v>103</v>
      </c>
      <c r="N93" s="127">
        <v>17</v>
      </c>
      <c r="O93" s="127">
        <v>19</v>
      </c>
      <c r="P93" s="322">
        <f t="shared" si="16"/>
        <v>36</v>
      </c>
      <c r="Q93" s="153">
        <f t="shared" si="17"/>
        <v>259</v>
      </c>
    </row>
    <row r="94" spans="1:17" s="1" customFormat="1" ht="16.5" customHeight="1" x14ac:dyDescent="0.3">
      <c r="A94" s="154" t="s">
        <v>172</v>
      </c>
      <c r="B94" s="127">
        <v>53</v>
      </c>
      <c r="C94" s="127">
        <v>42</v>
      </c>
      <c r="D94" s="322">
        <f t="shared" si="14"/>
        <v>95</v>
      </c>
      <c r="E94" s="127">
        <v>23</v>
      </c>
      <c r="F94" s="127">
        <v>27</v>
      </c>
      <c r="G94" s="127">
        <f t="shared" si="18"/>
        <v>50</v>
      </c>
      <c r="H94" s="127">
        <v>12</v>
      </c>
      <c r="I94" s="127">
        <v>5</v>
      </c>
      <c r="J94" s="127">
        <f t="shared" si="19"/>
        <v>17</v>
      </c>
      <c r="K94" s="192">
        <f t="shared" si="20"/>
        <v>162</v>
      </c>
      <c r="L94" s="127"/>
      <c r="M94" s="322">
        <f t="shared" si="15"/>
        <v>50</v>
      </c>
      <c r="N94" s="127">
        <v>12</v>
      </c>
      <c r="O94" s="127">
        <v>8</v>
      </c>
      <c r="P94" s="322">
        <f t="shared" si="16"/>
        <v>20</v>
      </c>
      <c r="Q94" s="153">
        <f t="shared" si="17"/>
        <v>165</v>
      </c>
    </row>
    <row r="95" spans="1:17" s="1" customFormat="1" x14ac:dyDescent="0.3">
      <c r="A95" s="154" t="s">
        <v>173</v>
      </c>
      <c r="B95" s="127">
        <v>9</v>
      </c>
      <c r="C95" s="127">
        <v>7</v>
      </c>
      <c r="D95" s="322">
        <f t="shared" si="14"/>
        <v>16</v>
      </c>
      <c r="E95" s="127">
        <v>4</v>
      </c>
      <c r="F95" s="127">
        <v>1</v>
      </c>
      <c r="G95" s="127">
        <f t="shared" si="18"/>
        <v>5</v>
      </c>
      <c r="H95" s="127">
        <v>0</v>
      </c>
      <c r="I95" s="127">
        <v>0</v>
      </c>
      <c r="J95" s="127">
        <f t="shared" si="19"/>
        <v>0</v>
      </c>
      <c r="K95" s="192">
        <f t="shared" si="20"/>
        <v>21</v>
      </c>
      <c r="L95" s="127"/>
      <c r="M95" s="322">
        <f t="shared" si="15"/>
        <v>5</v>
      </c>
      <c r="N95" s="127"/>
      <c r="O95" s="127">
        <v>1</v>
      </c>
      <c r="P95" s="322">
        <f t="shared" si="16"/>
        <v>1</v>
      </c>
      <c r="Q95" s="153">
        <f t="shared" si="17"/>
        <v>22</v>
      </c>
    </row>
    <row r="96" spans="1:17" s="1" customFormat="1" x14ac:dyDescent="0.3">
      <c r="A96" s="154" t="s">
        <v>174</v>
      </c>
      <c r="B96" s="127">
        <v>61</v>
      </c>
      <c r="C96" s="127">
        <v>42</v>
      </c>
      <c r="D96" s="322">
        <f t="shared" si="14"/>
        <v>103</v>
      </c>
      <c r="E96" s="127">
        <v>20</v>
      </c>
      <c r="F96" s="127">
        <v>14</v>
      </c>
      <c r="G96" s="127">
        <f t="shared" si="18"/>
        <v>34</v>
      </c>
      <c r="H96" s="127">
        <v>6</v>
      </c>
      <c r="I96" s="127">
        <v>7</v>
      </c>
      <c r="J96" s="127">
        <f t="shared" si="19"/>
        <v>13</v>
      </c>
      <c r="K96" s="192">
        <f t="shared" si="20"/>
        <v>150</v>
      </c>
      <c r="L96" s="127"/>
      <c r="M96" s="322">
        <f t="shared" si="15"/>
        <v>34</v>
      </c>
      <c r="N96" s="127">
        <v>8</v>
      </c>
      <c r="O96" s="127">
        <v>10</v>
      </c>
      <c r="P96" s="322">
        <f t="shared" si="16"/>
        <v>18</v>
      </c>
      <c r="Q96" s="153">
        <f t="shared" si="17"/>
        <v>155</v>
      </c>
    </row>
    <row r="97" spans="1:17" s="1" customFormat="1" x14ac:dyDescent="0.3">
      <c r="A97" s="154" t="s">
        <v>175</v>
      </c>
      <c r="B97" s="127">
        <v>105</v>
      </c>
      <c r="C97" s="127">
        <v>74</v>
      </c>
      <c r="D97" s="322">
        <f t="shared" si="14"/>
        <v>179</v>
      </c>
      <c r="E97" s="127">
        <v>58</v>
      </c>
      <c r="F97" s="127">
        <v>47</v>
      </c>
      <c r="G97" s="127">
        <f t="shared" si="18"/>
        <v>105</v>
      </c>
      <c r="H97" s="127">
        <v>15</v>
      </c>
      <c r="I97" s="127">
        <v>10</v>
      </c>
      <c r="J97" s="127">
        <f t="shared" si="19"/>
        <v>25</v>
      </c>
      <c r="K97" s="192">
        <f t="shared" si="20"/>
        <v>309</v>
      </c>
      <c r="L97" s="127"/>
      <c r="M97" s="322">
        <f t="shared" si="15"/>
        <v>105</v>
      </c>
      <c r="N97" s="127">
        <v>29</v>
      </c>
      <c r="O97" s="127">
        <v>24</v>
      </c>
      <c r="P97" s="322">
        <f t="shared" si="16"/>
        <v>53</v>
      </c>
      <c r="Q97" s="153">
        <f t="shared" si="17"/>
        <v>337</v>
      </c>
    </row>
    <row r="98" spans="1:17" s="1" customFormat="1" x14ac:dyDescent="0.3">
      <c r="A98" s="154" t="s">
        <v>176</v>
      </c>
      <c r="B98" s="127">
        <v>123</v>
      </c>
      <c r="C98" s="127">
        <v>84</v>
      </c>
      <c r="D98" s="322">
        <f t="shared" si="14"/>
        <v>207</v>
      </c>
      <c r="E98" s="127">
        <v>59</v>
      </c>
      <c r="F98" s="127">
        <v>42</v>
      </c>
      <c r="G98" s="127">
        <f t="shared" si="18"/>
        <v>101</v>
      </c>
      <c r="H98" s="127">
        <v>17</v>
      </c>
      <c r="I98" s="127">
        <v>8</v>
      </c>
      <c r="J98" s="127">
        <f t="shared" si="19"/>
        <v>25</v>
      </c>
      <c r="K98" s="192">
        <f t="shared" si="20"/>
        <v>333</v>
      </c>
      <c r="L98" s="127"/>
      <c r="M98" s="322">
        <f t="shared" si="15"/>
        <v>101</v>
      </c>
      <c r="N98" s="127">
        <v>27</v>
      </c>
      <c r="O98" s="127">
        <v>22</v>
      </c>
      <c r="P98" s="322">
        <f t="shared" si="16"/>
        <v>49</v>
      </c>
      <c r="Q98" s="153">
        <f t="shared" si="17"/>
        <v>357</v>
      </c>
    </row>
    <row r="99" spans="1:17" s="1" customFormat="1" x14ac:dyDescent="0.3">
      <c r="A99" s="154" t="s">
        <v>177</v>
      </c>
      <c r="B99" s="127">
        <v>3595</v>
      </c>
      <c r="C99" s="127">
        <v>2870</v>
      </c>
      <c r="D99" s="322">
        <f t="shared" si="14"/>
        <v>6465</v>
      </c>
      <c r="E99" s="127">
        <v>1379</v>
      </c>
      <c r="F99" s="127">
        <v>1405</v>
      </c>
      <c r="G99" s="127">
        <f t="shared" si="18"/>
        <v>2784</v>
      </c>
      <c r="H99" s="127">
        <v>691</v>
      </c>
      <c r="I99" s="127">
        <v>678</v>
      </c>
      <c r="J99" s="127">
        <f t="shared" si="19"/>
        <v>1369</v>
      </c>
      <c r="K99" s="192">
        <f t="shared" si="20"/>
        <v>10618</v>
      </c>
      <c r="L99" s="127"/>
      <c r="M99" s="322">
        <f t="shared" si="15"/>
        <v>2784</v>
      </c>
      <c r="N99" s="127">
        <v>870</v>
      </c>
      <c r="O99" s="127">
        <v>852</v>
      </c>
      <c r="P99" s="322">
        <f t="shared" si="16"/>
        <v>1722</v>
      </c>
      <c r="Q99" s="153">
        <f t="shared" si="17"/>
        <v>10971</v>
      </c>
    </row>
    <row r="100" spans="1:17" s="1" customFormat="1" x14ac:dyDescent="0.3">
      <c r="A100" s="154" t="s">
        <v>178</v>
      </c>
      <c r="B100" s="127">
        <v>33</v>
      </c>
      <c r="C100" s="127">
        <v>21</v>
      </c>
      <c r="D100" s="322">
        <f t="shared" si="14"/>
        <v>54</v>
      </c>
      <c r="E100" s="127">
        <v>51</v>
      </c>
      <c r="F100" s="127">
        <v>14</v>
      </c>
      <c r="G100" s="127">
        <f t="shared" si="18"/>
        <v>65</v>
      </c>
      <c r="H100" s="127">
        <v>4</v>
      </c>
      <c r="I100" s="127">
        <v>4</v>
      </c>
      <c r="J100" s="127">
        <f t="shared" si="19"/>
        <v>8</v>
      </c>
      <c r="K100" s="192">
        <f t="shared" si="20"/>
        <v>127</v>
      </c>
      <c r="L100" s="127"/>
      <c r="M100" s="322">
        <f t="shared" si="15"/>
        <v>65</v>
      </c>
      <c r="N100" s="127">
        <v>7</v>
      </c>
      <c r="O100" s="127">
        <v>10</v>
      </c>
      <c r="P100" s="322">
        <f t="shared" si="16"/>
        <v>17</v>
      </c>
      <c r="Q100" s="153">
        <f t="shared" si="17"/>
        <v>136</v>
      </c>
    </row>
    <row r="101" spans="1:17" s="1" customFormat="1" x14ac:dyDescent="0.3">
      <c r="A101" s="154" t="s">
        <v>179</v>
      </c>
      <c r="B101" s="127">
        <v>17</v>
      </c>
      <c r="C101" s="127">
        <v>10</v>
      </c>
      <c r="D101" s="322">
        <f t="shared" si="14"/>
        <v>27</v>
      </c>
      <c r="E101" s="127">
        <v>8</v>
      </c>
      <c r="F101" s="127">
        <v>4</v>
      </c>
      <c r="G101" s="127">
        <f t="shared" si="18"/>
        <v>12</v>
      </c>
      <c r="H101" s="127">
        <v>0</v>
      </c>
      <c r="I101" s="127">
        <v>3</v>
      </c>
      <c r="J101" s="127">
        <f t="shared" si="19"/>
        <v>3</v>
      </c>
      <c r="K101" s="192">
        <f t="shared" si="20"/>
        <v>42</v>
      </c>
      <c r="L101" s="127"/>
      <c r="M101" s="322">
        <f t="shared" si="15"/>
        <v>12</v>
      </c>
      <c r="N101" s="127"/>
      <c r="O101" s="127">
        <v>9</v>
      </c>
      <c r="P101" s="322">
        <f t="shared" si="16"/>
        <v>9</v>
      </c>
      <c r="Q101" s="153">
        <f t="shared" si="17"/>
        <v>48</v>
      </c>
    </row>
    <row r="102" spans="1:17" s="1" customFormat="1" x14ac:dyDescent="0.3">
      <c r="A102" s="154" t="s">
        <v>180</v>
      </c>
      <c r="B102" s="127">
        <v>23</v>
      </c>
      <c r="C102" s="127">
        <v>26</v>
      </c>
      <c r="D102" s="322">
        <f t="shared" si="14"/>
        <v>49</v>
      </c>
      <c r="E102" s="127">
        <v>12</v>
      </c>
      <c r="F102" s="127">
        <v>4</v>
      </c>
      <c r="G102" s="127">
        <f t="shared" si="18"/>
        <v>16</v>
      </c>
      <c r="H102" s="127">
        <v>1</v>
      </c>
      <c r="I102" s="127">
        <v>1</v>
      </c>
      <c r="J102" s="127">
        <f t="shared" si="19"/>
        <v>2</v>
      </c>
      <c r="K102" s="192">
        <f t="shared" si="20"/>
        <v>67</v>
      </c>
      <c r="L102" s="127"/>
      <c r="M102" s="322">
        <f t="shared" si="15"/>
        <v>16</v>
      </c>
      <c r="N102" s="127">
        <v>6</v>
      </c>
      <c r="O102" s="127">
        <v>4</v>
      </c>
      <c r="P102" s="322">
        <f t="shared" si="16"/>
        <v>10</v>
      </c>
      <c r="Q102" s="153">
        <f t="shared" si="17"/>
        <v>75</v>
      </c>
    </row>
    <row r="103" spans="1:17" s="1" customFormat="1" x14ac:dyDescent="0.3">
      <c r="A103" s="154" t="s">
        <v>181</v>
      </c>
      <c r="B103" s="127">
        <v>404</v>
      </c>
      <c r="C103" s="127">
        <v>218</v>
      </c>
      <c r="D103" s="322">
        <f t="shared" si="14"/>
        <v>622</v>
      </c>
      <c r="E103" s="127">
        <v>147</v>
      </c>
      <c r="F103" s="127">
        <v>137</v>
      </c>
      <c r="G103" s="127">
        <f t="shared" si="18"/>
        <v>284</v>
      </c>
      <c r="H103" s="127">
        <v>38</v>
      </c>
      <c r="I103" s="127">
        <v>33</v>
      </c>
      <c r="J103" s="127">
        <f t="shared" si="19"/>
        <v>71</v>
      </c>
      <c r="K103" s="192">
        <f t="shared" si="20"/>
        <v>977</v>
      </c>
      <c r="L103" s="127"/>
      <c r="M103" s="322">
        <f t="shared" si="15"/>
        <v>284</v>
      </c>
      <c r="N103" s="127">
        <v>63</v>
      </c>
      <c r="O103" s="127">
        <v>60</v>
      </c>
      <c r="P103" s="322">
        <f t="shared" si="16"/>
        <v>123</v>
      </c>
      <c r="Q103" s="153">
        <f t="shared" si="17"/>
        <v>1029</v>
      </c>
    </row>
    <row r="104" spans="1:17" s="1" customFormat="1" x14ac:dyDescent="0.3">
      <c r="A104" s="154" t="s">
        <v>281</v>
      </c>
      <c r="B104" s="127"/>
      <c r="C104" s="127">
        <v>1</v>
      </c>
      <c r="D104" s="322">
        <f t="shared" si="14"/>
        <v>1</v>
      </c>
      <c r="E104" s="127"/>
      <c r="F104" s="127">
        <v>1</v>
      </c>
      <c r="G104" s="127"/>
      <c r="H104" s="127"/>
      <c r="I104" s="127"/>
      <c r="J104" s="127"/>
      <c r="K104" s="192"/>
      <c r="L104" s="127"/>
      <c r="M104" s="322">
        <f t="shared" si="15"/>
        <v>1</v>
      </c>
      <c r="N104" s="127"/>
      <c r="O104" s="127"/>
      <c r="P104" s="322">
        <f>SUM(N104,O104)</f>
        <v>0</v>
      </c>
      <c r="Q104" s="153">
        <f>SUM(D104,M104,P104)</f>
        <v>2</v>
      </c>
    </row>
    <row r="105" spans="1:17" s="1" customFormat="1" x14ac:dyDescent="0.3">
      <c r="A105" s="154" t="s">
        <v>182</v>
      </c>
      <c r="B105" s="127">
        <v>29</v>
      </c>
      <c r="C105" s="127">
        <v>29</v>
      </c>
      <c r="D105" s="322">
        <f t="shared" si="14"/>
        <v>58</v>
      </c>
      <c r="E105" s="127">
        <v>16</v>
      </c>
      <c r="F105" s="127">
        <v>7</v>
      </c>
      <c r="G105" s="127">
        <f t="shared" si="18"/>
        <v>23</v>
      </c>
      <c r="H105" s="127">
        <v>3</v>
      </c>
      <c r="I105" s="127">
        <v>4</v>
      </c>
      <c r="J105" s="127">
        <f t="shared" si="19"/>
        <v>7</v>
      </c>
      <c r="K105" s="192">
        <f t="shared" si="20"/>
        <v>88</v>
      </c>
      <c r="L105" s="127"/>
      <c r="M105" s="322">
        <f t="shared" si="15"/>
        <v>23</v>
      </c>
      <c r="N105" s="127">
        <v>7</v>
      </c>
      <c r="O105" s="127">
        <v>5</v>
      </c>
      <c r="P105" s="322">
        <f t="shared" si="16"/>
        <v>12</v>
      </c>
      <c r="Q105" s="153">
        <f t="shared" si="17"/>
        <v>93</v>
      </c>
    </row>
    <row r="106" spans="1:17" s="1" customFormat="1" x14ac:dyDescent="0.3">
      <c r="A106" s="154" t="s">
        <v>183</v>
      </c>
      <c r="B106" s="127">
        <v>74</v>
      </c>
      <c r="C106" s="127">
        <v>39</v>
      </c>
      <c r="D106" s="322">
        <f t="shared" si="14"/>
        <v>113</v>
      </c>
      <c r="E106" s="127">
        <v>27</v>
      </c>
      <c r="F106" s="127">
        <v>22</v>
      </c>
      <c r="G106" s="127">
        <f t="shared" si="18"/>
        <v>49</v>
      </c>
      <c r="H106" s="127">
        <v>9</v>
      </c>
      <c r="I106" s="127">
        <v>6</v>
      </c>
      <c r="J106" s="127">
        <f t="shared" si="19"/>
        <v>15</v>
      </c>
      <c r="K106" s="192">
        <f t="shared" si="20"/>
        <v>177</v>
      </c>
      <c r="L106" s="127"/>
      <c r="M106" s="322">
        <f t="shared" si="15"/>
        <v>49</v>
      </c>
      <c r="N106" s="127">
        <v>22</v>
      </c>
      <c r="O106" s="127">
        <v>18</v>
      </c>
      <c r="P106" s="322">
        <f t="shared" si="16"/>
        <v>40</v>
      </c>
      <c r="Q106" s="153">
        <f t="shared" si="17"/>
        <v>202</v>
      </c>
    </row>
    <row r="107" spans="1:17" s="1" customFormat="1" x14ac:dyDescent="0.3">
      <c r="A107" s="154" t="s">
        <v>184</v>
      </c>
      <c r="B107" s="127"/>
      <c r="C107" s="127">
        <v>2</v>
      </c>
      <c r="D107" s="322">
        <f t="shared" si="14"/>
        <v>2</v>
      </c>
      <c r="E107" s="127">
        <v>1</v>
      </c>
      <c r="F107" s="127">
        <v>1</v>
      </c>
      <c r="G107" s="127">
        <f t="shared" si="18"/>
        <v>2</v>
      </c>
      <c r="H107" s="127">
        <v>0</v>
      </c>
      <c r="I107" s="127">
        <v>0</v>
      </c>
      <c r="J107" s="127">
        <f t="shared" si="19"/>
        <v>0</v>
      </c>
      <c r="K107" s="192">
        <f t="shared" si="20"/>
        <v>4</v>
      </c>
      <c r="L107" s="127"/>
      <c r="M107" s="322">
        <f t="shared" si="15"/>
        <v>2</v>
      </c>
      <c r="N107" s="127"/>
      <c r="O107" s="127"/>
      <c r="P107" s="322">
        <f t="shared" si="16"/>
        <v>0</v>
      </c>
      <c r="Q107" s="153">
        <f t="shared" si="17"/>
        <v>4</v>
      </c>
    </row>
    <row r="108" spans="1:17" s="1" customFormat="1" x14ac:dyDescent="0.3">
      <c r="A108" s="154" t="s">
        <v>185</v>
      </c>
      <c r="B108" s="127">
        <v>27</v>
      </c>
      <c r="C108" s="127">
        <v>22</v>
      </c>
      <c r="D108" s="322">
        <f t="shared" si="14"/>
        <v>49</v>
      </c>
      <c r="E108" s="127">
        <v>7</v>
      </c>
      <c r="F108" s="127">
        <v>4</v>
      </c>
      <c r="G108" s="127">
        <f t="shared" si="18"/>
        <v>11</v>
      </c>
      <c r="H108" s="127">
        <v>2</v>
      </c>
      <c r="I108" s="127">
        <v>1</v>
      </c>
      <c r="J108" s="127">
        <f t="shared" si="19"/>
        <v>3</v>
      </c>
      <c r="K108" s="192">
        <f t="shared" si="20"/>
        <v>63</v>
      </c>
      <c r="L108" s="127"/>
      <c r="M108" s="322">
        <f t="shared" si="15"/>
        <v>11</v>
      </c>
      <c r="N108" s="127">
        <v>4</v>
      </c>
      <c r="O108" s="127">
        <v>5</v>
      </c>
      <c r="P108" s="322">
        <f t="shared" si="16"/>
        <v>9</v>
      </c>
      <c r="Q108" s="153">
        <f t="shared" si="17"/>
        <v>69</v>
      </c>
    </row>
    <row r="109" spans="1:17" s="1" customFormat="1" x14ac:dyDescent="0.3">
      <c r="A109" s="154" t="s">
        <v>186</v>
      </c>
      <c r="B109" s="127">
        <v>153</v>
      </c>
      <c r="C109" s="127">
        <v>121</v>
      </c>
      <c r="D109" s="322">
        <f t="shared" si="14"/>
        <v>274</v>
      </c>
      <c r="E109" s="127">
        <v>68</v>
      </c>
      <c r="F109" s="127">
        <v>56</v>
      </c>
      <c r="G109" s="127">
        <f t="shared" si="18"/>
        <v>124</v>
      </c>
      <c r="H109" s="127">
        <v>14</v>
      </c>
      <c r="I109" s="127">
        <v>12</v>
      </c>
      <c r="J109" s="127">
        <f t="shared" si="19"/>
        <v>26</v>
      </c>
      <c r="K109" s="192">
        <f t="shared" si="20"/>
        <v>424</v>
      </c>
      <c r="L109" s="127"/>
      <c r="M109" s="322">
        <f t="shared" si="15"/>
        <v>124</v>
      </c>
      <c r="N109" s="127">
        <v>37</v>
      </c>
      <c r="O109" s="127">
        <v>26</v>
      </c>
      <c r="P109" s="322">
        <f t="shared" si="16"/>
        <v>63</v>
      </c>
      <c r="Q109" s="153">
        <f t="shared" si="17"/>
        <v>461</v>
      </c>
    </row>
    <row r="110" spans="1:17" s="1" customFormat="1" x14ac:dyDescent="0.3">
      <c r="A110" s="154" t="s">
        <v>187</v>
      </c>
      <c r="B110" s="127">
        <v>1576</v>
      </c>
      <c r="C110" s="127">
        <v>1227</v>
      </c>
      <c r="D110" s="322">
        <f t="shared" si="14"/>
        <v>2803</v>
      </c>
      <c r="E110" s="127">
        <v>794</v>
      </c>
      <c r="F110" s="127">
        <v>620</v>
      </c>
      <c r="G110" s="127">
        <f t="shared" si="18"/>
        <v>1414</v>
      </c>
      <c r="H110" s="127">
        <v>234</v>
      </c>
      <c r="I110" s="127">
        <v>255</v>
      </c>
      <c r="J110" s="127">
        <f t="shared" si="19"/>
        <v>489</v>
      </c>
      <c r="K110" s="192">
        <f t="shared" si="20"/>
        <v>4706</v>
      </c>
      <c r="L110" s="127"/>
      <c r="M110" s="322">
        <f t="shared" si="15"/>
        <v>1414</v>
      </c>
      <c r="N110" s="127">
        <v>333</v>
      </c>
      <c r="O110" s="127">
        <v>362</v>
      </c>
      <c r="P110" s="322">
        <f t="shared" si="16"/>
        <v>695</v>
      </c>
      <c r="Q110" s="153">
        <f t="shared" si="17"/>
        <v>4912</v>
      </c>
    </row>
    <row r="111" spans="1:17" s="1" customFormat="1" x14ac:dyDescent="0.3">
      <c r="A111" s="154" t="s">
        <v>188</v>
      </c>
      <c r="B111" s="127">
        <v>11</v>
      </c>
      <c r="C111" s="127">
        <v>5</v>
      </c>
      <c r="D111" s="322">
        <f t="shared" si="14"/>
        <v>16</v>
      </c>
      <c r="E111" s="127">
        <v>2</v>
      </c>
      <c r="F111" s="127"/>
      <c r="G111" s="127">
        <f t="shared" si="18"/>
        <v>2</v>
      </c>
      <c r="H111" s="127">
        <v>0</v>
      </c>
      <c r="I111" s="127">
        <v>0</v>
      </c>
      <c r="J111" s="127">
        <f t="shared" si="19"/>
        <v>0</v>
      </c>
      <c r="K111" s="192">
        <f t="shared" si="20"/>
        <v>18</v>
      </c>
      <c r="L111" s="127"/>
      <c r="M111" s="322">
        <f t="shared" si="15"/>
        <v>2</v>
      </c>
      <c r="N111" s="127">
        <v>1</v>
      </c>
      <c r="O111" s="127">
        <v>1</v>
      </c>
      <c r="P111" s="322">
        <f t="shared" si="16"/>
        <v>2</v>
      </c>
      <c r="Q111" s="153">
        <f t="shared" si="17"/>
        <v>20</v>
      </c>
    </row>
    <row r="112" spans="1:17" s="1" customFormat="1" x14ac:dyDescent="0.3">
      <c r="A112" s="154" t="s">
        <v>189</v>
      </c>
      <c r="B112" s="127">
        <v>38</v>
      </c>
      <c r="C112" s="127">
        <v>44</v>
      </c>
      <c r="D112" s="322">
        <f t="shared" si="14"/>
        <v>82</v>
      </c>
      <c r="E112" s="127">
        <v>36</v>
      </c>
      <c r="F112" s="127">
        <v>27</v>
      </c>
      <c r="G112" s="127">
        <f t="shared" si="18"/>
        <v>63</v>
      </c>
      <c r="H112" s="127">
        <v>6</v>
      </c>
      <c r="I112" s="127">
        <v>8</v>
      </c>
      <c r="J112" s="127">
        <f t="shared" si="19"/>
        <v>14</v>
      </c>
      <c r="K112" s="192">
        <f t="shared" si="20"/>
        <v>159</v>
      </c>
      <c r="L112" s="127"/>
      <c r="M112" s="322">
        <f t="shared" si="15"/>
        <v>63</v>
      </c>
      <c r="N112" s="127">
        <v>14</v>
      </c>
      <c r="O112" s="127">
        <v>16</v>
      </c>
      <c r="P112" s="322">
        <f t="shared" si="16"/>
        <v>30</v>
      </c>
      <c r="Q112" s="153">
        <f t="shared" si="17"/>
        <v>175</v>
      </c>
    </row>
    <row r="113" spans="1:17" s="1" customFormat="1" x14ac:dyDescent="0.3">
      <c r="A113" s="154" t="s">
        <v>190</v>
      </c>
      <c r="B113" s="127">
        <v>32</v>
      </c>
      <c r="C113" s="127">
        <v>38</v>
      </c>
      <c r="D113" s="322">
        <f t="shared" si="14"/>
        <v>70</v>
      </c>
      <c r="E113" s="127">
        <v>21</v>
      </c>
      <c r="F113" s="127">
        <v>15</v>
      </c>
      <c r="G113" s="127">
        <f t="shared" si="18"/>
        <v>36</v>
      </c>
      <c r="H113" s="127">
        <v>2</v>
      </c>
      <c r="I113" s="127">
        <v>7</v>
      </c>
      <c r="J113" s="127">
        <f t="shared" si="19"/>
        <v>9</v>
      </c>
      <c r="K113" s="192">
        <f t="shared" si="20"/>
        <v>115</v>
      </c>
      <c r="L113" s="127"/>
      <c r="M113" s="322">
        <f t="shared" si="15"/>
        <v>36</v>
      </c>
      <c r="N113" s="127">
        <v>7</v>
      </c>
      <c r="O113" s="127">
        <v>6</v>
      </c>
      <c r="P113" s="322">
        <f t="shared" si="16"/>
        <v>13</v>
      </c>
      <c r="Q113" s="153">
        <f t="shared" si="17"/>
        <v>119</v>
      </c>
    </row>
    <row r="114" spans="1:17" s="1" customFormat="1" x14ac:dyDescent="0.3">
      <c r="A114" s="154" t="s">
        <v>191</v>
      </c>
      <c r="B114" s="127">
        <v>52</v>
      </c>
      <c r="C114" s="127">
        <v>36</v>
      </c>
      <c r="D114" s="322">
        <f t="shared" si="14"/>
        <v>88</v>
      </c>
      <c r="E114" s="127">
        <v>9</v>
      </c>
      <c r="F114" s="127">
        <v>14</v>
      </c>
      <c r="G114" s="127">
        <f t="shared" si="18"/>
        <v>23</v>
      </c>
      <c r="H114" s="127">
        <v>3</v>
      </c>
      <c r="I114" s="127">
        <v>7</v>
      </c>
      <c r="J114" s="127">
        <f t="shared" si="19"/>
        <v>10</v>
      </c>
      <c r="K114" s="192">
        <f t="shared" si="20"/>
        <v>121</v>
      </c>
      <c r="L114" s="127"/>
      <c r="M114" s="322">
        <f t="shared" si="15"/>
        <v>23</v>
      </c>
      <c r="N114" s="127">
        <v>2</v>
      </c>
      <c r="O114" s="127">
        <v>8</v>
      </c>
      <c r="P114" s="322">
        <f t="shared" si="16"/>
        <v>10</v>
      </c>
      <c r="Q114" s="153">
        <f t="shared" si="17"/>
        <v>121</v>
      </c>
    </row>
    <row r="115" spans="1:17" s="1" customFormat="1" x14ac:dyDescent="0.3">
      <c r="A115" s="154" t="s">
        <v>192</v>
      </c>
      <c r="B115" s="127">
        <v>8</v>
      </c>
      <c r="C115" s="127">
        <v>8</v>
      </c>
      <c r="D115" s="322">
        <f t="shared" si="14"/>
        <v>16</v>
      </c>
      <c r="E115" s="127">
        <v>1</v>
      </c>
      <c r="F115" s="127">
        <v>4</v>
      </c>
      <c r="G115" s="127">
        <f t="shared" si="18"/>
        <v>5</v>
      </c>
      <c r="H115" s="127">
        <v>2</v>
      </c>
      <c r="I115" s="127">
        <v>0</v>
      </c>
      <c r="J115" s="127">
        <f t="shared" si="19"/>
        <v>2</v>
      </c>
      <c r="K115" s="192">
        <f t="shared" si="20"/>
        <v>23</v>
      </c>
      <c r="L115" s="127"/>
      <c r="M115" s="322">
        <f t="shared" si="15"/>
        <v>5</v>
      </c>
      <c r="N115" s="127">
        <v>1</v>
      </c>
      <c r="O115" s="127"/>
      <c r="P115" s="322">
        <f t="shared" si="16"/>
        <v>1</v>
      </c>
      <c r="Q115" s="153">
        <f t="shared" si="17"/>
        <v>22</v>
      </c>
    </row>
    <row r="116" spans="1:17" s="1" customFormat="1" x14ac:dyDescent="0.3">
      <c r="A116" s="154" t="s">
        <v>193</v>
      </c>
      <c r="B116" s="127">
        <v>0</v>
      </c>
      <c r="C116" s="127">
        <v>2</v>
      </c>
      <c r="D116" s="322">
        <f t="shared" si="14"/>
        <v>2</v>
      </c>
      <c r="E116" s="127"/>
      <c r="F116" s="127">
        <v>1</v>
      </c>
      <c r="G116" s="127">
        <f t="shared" si="18"/>
        <v>1</v>
      </c>
      <c r="H116" s="127"/>
      <c r="I116" s="127"/>
      <c r="J116" s="127"/>
      <c r="K116" s="192"/>
      <c r="L116" s="127"/>
      <c r="M116" s="322">
        <f t="shared" si="15"/>
        <v>1</v>
      </c>
      <c r="N116" s="127">
        <v>2</v>
      </c>
      <c r="O116" s="127"/>
      <c r="P116" s="322">
        <f t="shared" si="16"/>
        <v>2</v>
      </c>
      <c r="Q116" s="153">
        <f t="shared" si="17"/>
        <v>5</v>
      </c>
    </row>
    <row r="117" spans="1:17" s="1" customFormat="1" x14ac:dyDescent="0.3">
      <c r="A117" s="154" t="s">
        <v>194</v>
      </c>
      <c r="B117" s="127">
        <v>1</v>
      </c>
      <c r="C117" s="127"/>
      <c r="D117" s="322">
        <f t="shared" si="14"/>
        <v>1</v>
      </c>
      <c r="E117" s="127">
        <v>1</v>
      </c>
      <c r="F117" s="127">
        <v>1</v>
      </c>
      <c r="G117" s="127">
        <f>SUM(E117:F117)</f>
        <v>2</v>
      </c>
      <c r="H117" s="127">
        <v>0</v>
      </c>
      <c r="I117" s="127">
        <v>0</v>
      </c>
      <c r="J117" s="127">
        <f>SUM(H117:I117)</f>
        <v>0</v>
      </c>
      <c r="K117" s="192">
        <f>SUM(D117,G117,J117)</f>
        <v>3</v>
      </c>
      <c r="L117" s="127"/>
      <c r="M117" s="322">
        <f t="shared" si="15"/>
        <v>2</v>
      </c>
      <c r="N117" s="127">
        <v>1</v>
      </c>
      <c r="O117" s="127"/>
      <c r="P117" s="322">
        <f t="shared" si="16"/>
        <v>1</v>
      </c>
      <c r="Q117" s="153">
        <f t="shared" si="17"/>
        <v>4</v>
      </c>
    </row>
    <row r="118" spans="1:17" s="1" customFormat="1" x14ac:dyDescent="0.3">
      <c r="A118" s="154" t="s">
        <v>195</v>
      </c>
      <c r="B118" s="127">
        <v>481</v>
      </c>
      <c r="C118" s="127">
        <v>366</v>
      </c>
      <c r="D118" s="322">
        <f t="shared" si="14"/>
        <v>847</v>
      </c>
      <c r="E118" s="127">
        <v>200</v>
      </c>
      <c r="F118" s="127">
        <v>175</v>
      </c>
      <c r="G118" s="127">
        <f>SUM(E118:F118)</f>
        <v>375</v>
      </c>
      <c r="H118" s="127">
        <v>69</v>
      </c>
      <c r="I118" s="127">
        <v>83</v>
      </c>
      <c r="J118" s="127">
        <f>SUM(H118:I118)</f>
        <v>152</v>
      </c>
      <c r="K118" s="192">
        <f>SUM(D118,G118,J118)</f>
        <v>1374</v>
      </c>
      <c r="L118" s="127"/>
      <c r="M118" s="322">
        <f t="shared" si="15"/>
        <v>375</v>
      </c>
      <c r="N118" s="127">
        <v>110</v>
      </c>
      <c r="O118" s="127">
        <v>112</v>
      </c>
      <c r="P118" s="322">
        <f t="shared" si="16"/>
        <v>222</v>
      </c>
      <c r="Q118" s="153">
        <f t="shared" si="17"/>
        <v>1444</v>
      </c>
    </row>
    <row r="119" spans="1:17" s="1" customFormat="1" x14ac:dyDescent="0.3">
      <c r="A119" s="154" t="s">
        <v>196</v>
      </c>
      <c r="B119" s="127">
        <v>883</v>
      </c>
      <c r="C119" s="127">
        <v>955</v>
      </c>
      <c r="D119" s="322">
        <f t="shared" si="14"/>
        <v>1838</v>
      </c>
      <c r="E119" s="127">
        <v>332</v>
      </c>
      <c r="F119" s="127">
        <v>240</v>
      </c>
      <c r="G119" s="127">
        <f>SUM(E119:F119)</f>
        <v>572</v>
      </c>
      <c r="H119" s="127">
        <v>141</v>
      </c>
      <c r="I119" s="127">
        <v>122</v>
      </c>
      <c r="J119" s="127">
        <f>SUM(H119:I119)</f>
        <v>263</v>
      </c>
      <c r="K119" s="192">
        <f>SUM(D119,G119,J119)</f>
        <v>2673</v>
      </c>
      <c r="L119" s="127"/>
      <c r="M119" s="322">
        <f t="shared" si="15"/>
        <v>572</v>
      </c>
      <c r="N119" s="127">
        <v>189</v>
      </c>
      <c r="O119" s="127">
        <v>203</v>
      </c>
      <c r="P119" s="322">
        <f t="shared" si="16"/>
        <v>392</v>
      </c>
      <c r="Q119" s="153">
        <f t="shared" si="17"/>
        <v>2802</v>
      </c>
    </row>
    <row r="120" spans="1:17" s="1" customFormat="1" x14ac:dyDescent="0.3">
      <c r="A120" s="154" t="s">
        <v>197</v>
      </c>
      <c r="B120" s="127">
        <v>5</v>
      </c>
      <c r="C120" s="127">
        <v>6</v>
      </c>
      <c r="D120" s="322">
        <f t="shared" si="14"/>
        <v>11</v>
      </c>
      <c r="E120" s="127">
        <v>1</v>
      </c>
      <c r="F120" s="127">
        <v>3</v>
      </c>
      <c r="G120" s="127">
        <f>SUM(E120:F120)</f>
        <v>4</v>
      </c>
      <c r="H120" s="127">
        <v>2</v>
      </c>
      <c r="I120" s="127">
        <v>0</v>
      </c>
      <c r="J120" s="127">
        <f>SUM(H120:I120)</f>
        <v>2</v>
      </c>
      <c r="K120" s="192">
        <f>SUM(D120,G120,J120)</f>
        <v>17</v>
      </c>
      <c r="L120" s="127"/>
      <c r="M120" s="322">
        <f t="shared" si="15"/>
        <v>4</v>
      </c>
      <c r="N120" s="127">
        <v>1</v>
      </c>
      <c r="O120" s="127">
        <v>1</v>
      </c>
      <c r="P120" s="322">
        <f t="shared" si="16"/>
        <v>2</v>
      </c>
      <c r="Q120" s="153">
        <f t="shared" si="17"/>
        <v>17</v>
      </c>
    </row>
    <row r="121" spans="1:17" s="1" customFormat="1" x14ac:dyDescent="0.3">
      <c r="A121" s="154" t="s">
        <v>198</v>
      </c>
      <c r="B121" s="127">
        <v>2</v>
      </c>
      <c r="C121" s="127">
        <v>1</v>
      </c>
      <c r="D121" s="322">
        <f t="shared" si="14"/>
        <v>3</v>
      </c>
      <c r="E121" s="127"/>
      <c r="F121" s="127"/>
      <c r="G121" s="127"/>
      <c r="H121" s="127"/>
      <c r="I121" s="127"/>
      <c r="J121" s="127"/>
      <c r="K121" s="192"/>
      <c r="L121" s="127"/>
      <c r="M121" s="322">
        <f t="shared" si="15"/>
        <v>0</v>
      </c>
      <c r="N121" s="127"/>
      <c r="O121" s="127"/>
      <c r="P121" s="322">
        <f t="shared" si="16"/>
        <v>0</v>
      </c>
      <c r="Q121" s="153">
        <f t="shared" si="17"/>
        <v>3</v>
      </c>
    </row>
    <row r="122" spans="1:17" s="1" customFormat="1" x14ac:dyDescent="0.3">
      <c r="A122" s="154" t="s">
        <v>199</v>
      </c>
      <c r="B122" s="127">
        <v>1</v>
      </c>
      <c r="C122" s="127"/>
      <c r="D122" s="322">
        <f t="shared" si="14"/>
        <v>1</v>
      </c>
      <c r="E122" s="127">
        <v>1</v>
      </c>
      <c r="F122" s="127"/>
      <c r="G122" s="127"/>
      <c r="H122" s="127"/>
      <c r="I122" s="127"/>
      <c r="J122" s="127"/>
      <c r="K122" s="192"/>
      <c r="L122" s="127"/>
      <c r="M122" s="322">
        <f t="shared" si="15"/>
        <v>1</v>
      </c>
      <c r="N122" s="127">
        <v>1</v>
      </c>
      <c r="O122" s="127"/>
      <c r="P122" s="322">
        <f t="shared" si="16"/>
        <v>1</v>
      </c>
      <c r="Q122" s="153">
        <f t="shared" si="17"/>
        <v>3</v>
      </c>
    </row>
    <row r="123" spans="1:17" s="1" customFormat="1" x14ac:dyDescent="0.3">
      <c r="A123" s="154" t="s">
        <v>200</v>
      </c>
      <c r="B123" s="127">
        <v>7</v>
      </c>
      <c r="C123" s="127">
        <v>1</v>
      </c>
      <c r="D123" s="322">
        <f t="shared" si="14"/>
        <v>8</v>
      </c>
      <c r="E123" s="127">
        <v>2</v>
      </c>
      <c r="F123" s="127">
        <v>1</v>
      </c>
      <c r="G123" s="127"/>
      <c r="H123" s="127"/>
      <c r="I123" s="127"/>
      <c r="J123" s="127"/>
      <c r="K123" s="192"/>
      <c r="L123" s="127"/>
      <c r="M123" s="322">
        <f t="shared" si="15"/>
        <v>3</v>
      </c>
      <c r="N123" s="127">
        <v>1</v>
      </c>
      <c r="O123" s="127">
        <v>1</v>
      </c>
      <c r="P123" s="322">
        <f t="shared" si="16"/>
        <v>2</v>
      </c>
      <c r="Q123" s="153">
        <f t="shared" si="17"/>
        <v>13</v>
      </c>
    </row>
    <row r="124" spans="1:17" s="1" customFormat="1" x14ac:dyDescent="0.3">
      <c r="A124" s="154" t="s">
        <v>201</v>
      </c>
      <c r="B124" s="127">
        <v>56</v>
      </c>
      <c r="C124" s="127">
        <v>32</v>
      </c>
      <c r="D124" s="322">
        <f t="shared" si="14"/>
        <v>88</v>
      </c>
      <c r="E124" s="127">
        <v>6</v>
      </c>
      <c r="F124" s="127">
        <v>3</v>
      </c>
      <c r="G124" s="127">
        <f>SUM(E124:F124)</f>
        <v>9</v>
      </c>
      <c r="H124" s="127">
        <v>0</v>
      </c>
      <c r="I124" s="127">
        <v>1</v>
      </c>
      <c r="J124" s="127">
        <f>SUM(H124:I124)</f>
        <v>1</v>
      </c>
      <c r="K124" s="192">
        <f>SUM(D124,G124,J124)</f>
        <v>98</v>
      </c>
      <c r="L124" s="127"/>
      <c r="M124" s="322">
        <f t="shared" si="15"/>
        <v>9</v>
      </c>
      <c r="N124" s="127">
        <v>3</v>
      </c>
      <c r="O124" s="127">
        <v>4</v>
      </c>
      <c r="P124" s="322">
        <f t="shared" si="16"/>
        <v>7</v>
      </c>
      <c r="Q124" s="153">
        <f t="shared" si="17"/>
        <v>104</v>
      </c>
    </row>
    <row r="125" spans="1:17" s="1" customFormat="1" x14ac:dyDescent="0.3">
      <c r="A125" s="154" t="s">
        <v>202</v>
      </c>
      <c r="B125" s="127">
        <v>19</v>
      </c>
      <c r="C125" s="127">
        <v>17</v>
      </c>
      <c r="D125" s="322">
        <f t="shared" si="14"/>
        <v>36</v>
      </c>
      <c r="E125" s="127">
        <v>12</v>
      </c>
      <c r="F125" s="127">
        <v>7</v>
      </c>
      <c r="G125" s="127">
        <f>SUM(E125:F125)</f>
        <v>19</v>
      </c>
      <c r="H125" s="127">
        <v>4</v>
      </c>
      <c r="I125" s="127">
        <v>0</v>
      </c>
      <c r="J125" s="127">
        <f>SUM(H125:I125)</f>
        <v>4</v>
      </c>
      <c r="K125" s="192">
        <f>SUM(D125,G125,J125)</f>
        <v>59</v>
      </c>
      <c r="L125" s="127"/>
      <c r="M125" s="322">
        <f t="shared" si="15"/>
        <v>19</v>
      </c>
      <c r="N125" s="127">
        <v>3</v>
      </c>
      <c r="O125" s="127">
        <v>1</v>
      </c>
      <c r="P125" s="322">
        <f t="shared" si="16"/>
        <v>4</v>
      </c>
      <c r="Q125" s="153">
        <f t="shared" si="17"/>
        <v>59</v>
      </c>
    </row>
    <row r="126" spans="1:17" s="1" customFormat="1" x14ac:dyDescent="0.3">
      <c r="A126" s="154" t="s">
        <v>203</v>
      </c>
      <c r="B126" s="127">
        <v>3</v>
      </c>
      <c r="C126" s="127"/>
      <c r="D126" s="322">
        <f t="shared" si="14"/>
        <v>3</v>
      </c>
      <c r="E126" s="127">
        <v>2</v>
      </c>
      <c r="F126" s="127">
        <v>1</v>
      </c>
      <c r="G126" s="127">
        <f>SUM(E126:F126)</f>
        <v>3</v>
      </c>
      <c r="H126" s="127">
        <v>0</v>
      </c>
      <c r="I126" s="127">
        <v>1</v>
      </c>
      <c r="J126" s="127">
        <f>SUM(H126:I126)</f>
        <v>1</v>
      </c>
      <c r="K126" s="192">
        <f>SUM(D126,G126,J126)</f>
        <v>7</v>
      </c>
      <c r="L126" s="127"/>
      <c r="M126" s="322">
        <f t="shared" si="15"/>
        <v>3</v>
      </c>
      <c r="N126" s="127">
        <v>1</v>
      </c>
      <c r="O126" s="127">
        <v>1</v>
      </c>
      <c r="P126" s="322">
        <f t="shared" si="16"/>
        <v>2</v>
      </c>
      <c r="Q126" s="153">
        <f t="shared" si="17"/>
        <v>8</v>
      </c>
    </row>
    <row r="127" spans="1:17" s="1" customFormat="1" x14ac:dyDescent="0.3">
      <c r="A127" s="154" t="s">
        <v>204</v>
      </c>
      <c r="B127" s="127">
        <v>7</v>
      </c>
      <c r="C127" s="127">
        <v>9</v>
      </c>
      <c r="D127" s="322">
        <f t="shared" si="14"/>
        <v>16</v>
      </c>
      <c r="E127" s="127">
        <v>3</v>
      </c>
      <c r="F127" s="127">
        <v>4</v>
      </c>
      <c r="G127" s="127">
        <f>SUM(E127:F127)</f>
        <v>7</v>
      </c>
      <c r="H127" s="127">
        <v>0</v>
      </c>
      <c r="I127" s="127">
        <v>1</v>
      </c>
      <c r="J127" s="127">
        <f>SUM(H127:I127)</f>
        <v>1</v>
      </c>
      <c r="K127" s="192">
        <f>SUM(D127,G127,J127)</f>
        <v>24</v>
      </c>
      <c r="L127" s="127"/>
      <c r="M127" s="322">
        <f t="shared" si="15"/>
        <v>7</v>
      </c>
      <c r="N127" s="127">
        <v>1</v>
      </c>
      <c r="O127" s="127">
        <v>4</v>
      </c>
      <c r="P127" s="322">
        <f t="shared" si="16"/>
        <v>5</v>
      </c>
      <c r="Q127" s="153">
        <f t="shared" si="17"/>
        <v>28</v>
      </c>
    </row>
    <row r="128" spans="1:17" s="1" customFormat="1" x14ac:dyDescent="0.3">
      <c r="A128" s="154" t="s">
        <v>205</v>
      </c>
      <c r="B128" s="127">
        <v>570</v>
      </c>
      <c r="C128" s="127">
        <v>494</v>
      </c>
      <c r="D128" s="322">
        <f t="shared" si="14"/>
        <v>1064</v>
      </c>
      <c r="E128" s="127">
        <v>311</v>
      </c>
      <c r="F128" s="127">
        <v>237</v>
      </c>
      <c r="G128" s="127">
        <f>SUM(E128:F128)</f>
        <v>548</v>
      </c>
      <c r="H128" s="127">
        <v>58</v>
      </c>
      <c r="I128" s="127">
        <v>61</v>
      </c>
      <c r="J128" s="127">
        <f>SUM(H128:I128)</f>
        <v>119</v>
      </c>
      <c r="K128" s="192">
        <f>SUM(D128,G128,J128)</f>
        <v>1731</v>
      </c>
      <c r="L128" s="127"/>
      <c r="M128" s="322">
        <f t="shared" si="15"/>
        <v>548</v>
      </c>
      <c r="N128" s="127">
        <v>121</v>
      </c>
      <c r="O128" s="127">
        <v>136</v>
      </c>
      <c r="P128" s="322">
        <f t="shared" si="16"/>
        <v>257</v>
      </c>
      <c r="Q128" s="153">
        <f t="shared" si="17"/>
        <v>1869</v>
      </c>
    </row>
    <row r="129" spans="1:17" s="1" customFormat="1" x14ac:dyDescent="0.3">
      <c r="A129" s="154" t="s">
        <v>207</v>
      </c>
      <c r="B129" s="127">
        <v>3</v>
      </c>
      <c r="C129" s="127">
        <v>1</v>
      </c>
      <c r="D129" s="322">
        <f>SUM(B129:C129)</f>
        <v>4</v>
      </c>
      <c r="E129" s="127"/>
      <c r="F129" s="127">
        <v>1</v>
      </c>
      <c r="G129" s="127"/>
      <c r="H129" s="127"/>
      <c r="I129" s="127"/>
      <c r="J129" s="127"/>
      <c r="K129" s="192"/>
      <c r="L129" s="127"/>
      <c r="M129" s="322">
        <f>SUM(E129,F129)</f>
        <v>1</v>
      </c>
      <c r="N129" s="127"/>
      <c r="O129" s="127"/>
      <c r="P129" s="322">
        <f>SUM(N129,O129)</f>
        <v>0</v>
      </c>
      <c r="Q129" s="153">
        <f>SUM(D129,M129,P129)</f>
        <v>5</v>
      </c>
    </row>
    <row r="130" spans="1:17" s="1" customFormat="1" x14ac:dyDescent="0.3">
      <c r="A130" s="154" t="s">
        <v>206</v>
      </c>
      <c r="B130" s="127">
        <v>35</v>
      </c>
      <c r="C130" s="127">
        <v>40</v>
      </c>
      <c r="D130" s="322">
        <f>SUM(B130:C130)</f>
        <v>75</v>
      </c>
      <c r="E130" s="127">
        <v>41</v>
      </c>
      <c r="F130" s="127">
        <v>29</v>
      </c>
      <c r="G130" s="127">
        <f>SUM(E130:F130)</f>
        <v>70</v>
      </c>
      <c r="H130" s="127">
        <v>11</v>
      </c>
      <c r="I130" s="127">
        <v>6</v>
      </c>
      <c r="J130" s="127">
        <f>SUM(H130:I130)</f>
        <v>17</v>
      </c>
      <c r="K130" s="192">
        <f>SUM(D130,G130,J130)</f>
        <v>162</v>
      </c>
      <c r="L130" s="127"/>
      <c r="M130" s="322">
        <f>SUM(E130,F130)</f>
        <v>70</v>
      </c>
      <c r="N130" s="127">
        <v>18</v>
      </c>
      <c r="O130" s="127">
        <v>10</v>
      </c>
      <c r="P130" s="322">
        <f>SUM(N130,O130)</f>
        <v>28</v>
      </c>
      <c r="Q130" s="153">
        <f>SUM(D130,M130,P130)</f>
        <v>173</v>
      </c>
    </row>
    <row r="131" spans="1:17" s="1" customFormat="1" x14ac:dyDescent="0.3">
      <c r="A131" s="154" t="s">
        <v>208</v>
      </c>
      <c r="B131" s="127"/>
      <c r="C131" s="127"/>
      <c r="D131" s="322">
        <f t="shared" si="14"/>
        <v>0</v>
      </c>
      <c r="E131" s="127"/>
      <c r="F131" s="127">
        <v>1</v>
      </c>
      <c r="G131" s="127">
        <f>SUM(E131:F131)</f>
        <v>1</v>
      </c>
      <c r="H131" s="127">
        <v>1</v>
      </c>
      <c r="I131" s="127">
        <v>0</v>
      </c>
      <c r="J131" s="127">
        <f>SUM(H131:I131)</f>
        <v>1</v>
      </c>
      <c r="K131" s="192">
        <f>SUM(D131,G131,J131)</f>
        <v>2</v>
      </c>
      <c r="L131" s="127"/>
      <c r="M131" s="322">
        <f t="shared" si="15"/>
        <v>1</v>
      </c>
      <c r="N131" s="127">
        <v>1</v>
      </c>
      <c r="O131" s="127">
        <v>1</v>
      </c>
      <c r="P131" s="322">
        <f t="shared" si="16"/>
        <v>2</v>
      </c>
      <c r="Q131" s="153">
        <f t="shared" si="17"/>
        <v>3</v>
      </c>
    </row>
    <row r="132" spans="1:17" s="1" customFormat="1" x14ac:dyDescent="0.3">
      <c r="A132" s="154" t="s">
        <v>209</v>
      </c>
      <c r="B132" s="127">
        <v>646</v>
      </c>
      <c r="C132" s="127">
        <v>703</v>
      </c>
      <c r="D132" s="322">
        <f t="shared" si="14"/>
        <v>1349</v>
      </c>
      <c r="E132" s="127">
        <v>363</v>
      </c>
      <c r="F132" s="127">
        <v>299</v>
      </c>
      <c r="G132" s="127">
        <f>SUM(E132:F132)</f>
        <v>662</v>
      </c>
      <c r="H132" s="127">
        <v>80</v>
      </c>
      <c r="I132" s="127">
        <v>96</v>
      </c>
      <c r="J132" s="127">
        <f>SUM(H132:I132)</f>
        <v>176</v>
      </c>
      <c r="K132" s="192">
        <f>SUM(D132,G132,J132)</f>
        <v>2187</v>
      </c>
      <c r="L132" s="127"/>
      <c r="M132" s="322">
        <f t="shared" si="15"/>
        <v>662</v>
      </c>
      <c r="N132" s="127">
        <v>137</v>
      </c>
      <c r="O132" s="127">
        <v>171</v>
      </c>
      <c r="P132" s="322">
        <f t="shared" si="16"/>
        <v>308</v>
      </c>
      <c r="Q132" s="153">
        <f t="shared" si="17"/>
        <v>2319</v>
      </c>
    </row>
    <row r="133" spans="1:17" s="1" customFormat="1" x14ac:dyDescent="0.3">
      <c r="A133" s="154" t="s">
        <v>210</v>
      </c>
      <c r="B133" s="127">
        <v>6</v>
      </c>
      <c r="C133" s="127">
        <v>10</v>
      </c>
      <c r="D133" s="322">
        <f t="shared" si="14"/>
        <v>16</v>
      </c>
      <c r="E133" s="127">
        <v>2</v>
      </c>
      <c r="F133" s="127"/>
      <c r="G133" s="127"/>
      <c r="H133" s="127"/>
      <c r="I133" s="127"/>
      <c r="J133" s="127"/>
      <c r="K133" s="192"/>
      <c r="L133" s="127"/>
      <c r="M133" s="322">
        <f t="shared" si="15"/>
        <v>2</v>
      </c>
      <c r="N133" s="127"/>
      <c r="O133" s="127">
        <v>2</v>
      </c>
      <c r="P133" s="322">
        <f t="shared" si="16"/>
        <v>2</v>
      </c>
      <c r="Q133" s="153">
        <f t="shared" si="17"/>
        <v>20</v>
      </c>
    </row>
    <row r="134" spans="1:17" s="1" customFormat="1" x14ac:dyDescent="0.3">
      <c r="A134" s="154" t="s">
        <v>211</v>
      </c>
      <c r="B134" s="127">
        <v>97</v>
      </c>
      <c r="C134" s="127">
        <v>74</v>
      </c>
      <c r="D134" s="322">
        <f t="shared" si="14"/>
        <v>171</v>
      </c>
      <c r="E134" s="127">
        <v>35</v>
      </c>
      <c r="F134" s="127">
        <v>33</v>
      </c>
      <c r="G134" s="127">
        <f t="shared" ref="G134:G187" si="21">SUM(E134:F134)</f>
        <v>68</v>
      </c>
      <c r="H134" s="127">
        <v>5</v>
      </c>
      <c r="I134" s="127">
        <v>9</v>
      </c>
      <c r="J134" s="127">
        <f t="shared" ref="J134:J142" si="22">SUM(H134:I134)</f>
        <v>14</v>
      </c>
      <c r="K134" s="192">
        <f t="shared" ref="K134:K142" si="23">SUM(D134,G134,J134)</f>
        <v>253</v>
      </c>
      <c r="L134" s="127"/>
      <c r="M134" s="322">
        <f t="shared" si="15"/>
        <v>68</v>
      </c>
      <c r="N134" s="127">
        <v>9</v>
      </c>
      <c r="O134" s="127">
        <v>14</v>
      </c>
      <c r="P134" s="322">
        <f t="shared" si="16"/>
        <v>23</v>
      </c>
      <c r="Q134" s="153">
        <f t="shared" si="17"/>
        <v>262</v>
      </c>
    </row>
    <row r="135" spans="1:17" s="1" customFormat="1" x14ac:dyDescent="0.3">
      <c r="A135" s="154" t="s">
        <v>212</v>
      </c>
      <c r="B135" s="127">
        <v>584</v>
      </c>
      <c r="C135" s="127">
        <v>487</v>
      </c>
      <c r="D135" s="322">
        <f t="shared" si="14"/>
        <v>1071</v>
      </c>
      <c r="E135" s="127">
        <v>190</v>
      </c>
      <c r="F135" s="127">
        <v>179</v>
      </c>
      <c r="G135" s="127">
        <f t="shared" si="21"/>
        <v>369</v>
      </c>
      <c r="H135" s="127">
        <v>102</v>
      </c>
      <c r="I135" s="127">
        <v>97</v>
      </c>
      <c r="J135" s="127">
        <f t="shared" si="22"/>
        <v>199</v>
      </c>
      <c r="K135" s="192">
        <f t="shared" si="23"/>
        <v>1639</v>
      </c>
      <c r="L135" s="127"/>
      <c r="M135" s="322">
        <f t="shared" si="15"/>
        <v>369</v>
      </c>
      <c r="N135" s="127">
        <v>130</v>
      </c>
      <c r="O135" s="127">
        <v>147</v>
      </c>
      <c r="P135" s="322">
        <f t="shared" si="16"/>
        <v>277</v>
      </c>
      <c r="Q135" s="153">
        <f t="shared" si="17"/>
        <v>1717</v>
      </c>
    </row>
    <row r="136" spans="1:17" s="1" customFormat="1" x14ac:dyDescent="0.3">
      <c r="A136" s="154" t="s">
        <v>213</v>
      </c>
      <c r="B136" s="127">
        <v>186</v>
      </c>
      <c r="C136" s="127">
        <v>192</v>
      </c>
      <c r="D136" s="322">
        <f t="shared" si="14"/>
        <v>378</v>
      </c>
      <c r="E136" s="127">
        <v>104</v>
      </c>
      <c r="F136" s="127">
        <v>83</v>
      </c>
      <c r="G136" s="127">
        <f t="shared" si="21"/>
        <v>187</v>
      </c>
      <c r="H136" s="127">
        <v>27</v>
      </c>
      <c r="I136" s="127">
        <v>27</v>
      </c>
      <c r="J136" s="127">
        <f t="shared" si="22"/>
        <v>54</v>
      </c>
      <c r="K136" s="192">
        <f t="shared" si="23"/>
        <v>619</v>
      </c>
      <c r="L136" s="127"/>
      <c r="M136" s="322">
        <f t="shared" si="15"/>
        <v>187</v>
      </c>
      <c r="N136" s="127">
        <v>42</v>
      </c>
      <c r="O136" s="127">
        <v>51</v>
      </c>
      <c r="P136" s="322">
        <f t="shared" si="16"/>
        <v>93</v>
      </c>
      <c r="Q136" s="153">
        <f t="shared" si="17"/>
        <v>658</v>
      </c>
    </row>
    <row r="137" spans="1:17" s="1" customFormat="1" x14ac:dyDescent="0.3">
      <c r="A137" s="154" t="s">
        <v>214</v>
      </c>
      <c r="B137" s="127">
        <v>275</v>
      </c>
      <c r="C137" s="127">
        <v>217</v>
      </c>
      <c r="D137" s="322">
        <f t="shared" si="14"/>
        <v>492</v>
      </c>
      <c r="E137" s="127">
        <v>85</v>
      </c>
      <c r="F137" s="127">
        <v>82</v>
      </c>
      <c r="G137" s="127">
        <f t="shared" si="21"/>
        <v>167</v>
      </c>
      <c r="H137" s="127">
        <v>15</v>
      </c>
      <c r="I137" s="127">
        <v>18</v>
      </c>
      <c r="J137" s="127">
        <f t="shared" si="22"/>
        <v>33</v>
      </c>
      <c r="K137" s="192">
        <f t="shared" si="23"/>
        <v>692</v>
      </c>
      <c r="L137" s="127"/>
      <c r="M137" s="322">
        <f t="shared" si="15"/>
        <v>167</v>
      </c>
      <c r="N137" s="127">
        <v>38</v>
      </c>
      <c r="O137" s="127">
        <v>43</v>
      </c>
      <c r="P137" s="322">
        <f t="shared" si="16"/>
        <v>81</v>
      </c>
      <c r="Q137" s="153">
        <f t="shared" si="17"/>
        <v>740</v>
      </c>
    </row>
    <row r="138" spans="1:17" s="1" customFormat="1" x14ac:dyDescent="0.3">
      <c r="A138" s="154" t="s">
        <v>215</v>
      </c>
      <c r="B138" s="127">
        <v>116</v>
      </c>
      <c r="C138" s="127">
        <v>116</v>
      </c>
      <c r="D138" s="322">
        <f t="shared" si="14"/>
        <v>232</v>
      </c>
      <c r="E138" s="127">
        <v>58</v>
      </c>
      <c r="F138" s="127">
        <v>48</v>
      </c>
      <c r="G138" s="127">
        <f t="shared" si="21"/>
        <v>106</v>
      </c>
      <c r="H138" s="127">
        <v>20</v>
      </c>
      <c r="I138" s="127">
        <v>9</v>
      </c>
      <c r="J138" s="127">
        <f t="shared" si="22"/>
        <v>29</v>
      </c>
      <c r="K138" s="192">
        <f t="shared" si="23"/>
        <v>367</v>
      </c>
      <c r="L138" s="127"/>
      <c r="M138" s="322">
        <f t="shared" si="15"/>
        <v>106</v>
      </c>
      <c r="N138" s="127">
        <v>33</v>
      </c>
      <c r="O138" s="127">
        <v>17</v>
      </c>
      <c r="P138" s="322">
        <f t="shared" si="16"/>
        <v>50</v>
      </c>
      <c r="Q138" s="153">
        <f t="shared" si="17"/>
        <v>388</v>
      </c>
    </row>
    <row r="139" spans="1:17" s="1" customFormat="1" x14ac:dyDescent="0.3">
      <c r="A139" s="154" t="s">
        <v>216</v>
      </c>
      <c r="B139" s="127">
        <v>906</v>
      </c>
      <c r="C139" s="127">
        <v>752</v>
      </c>
      <c r="D139" s="322">
        <f t="shared" si="14"/>
        <v>1658</v>
      </c>
      <c r="E139" s="127">
        <v>498</v>
      </c>
      <c r="F139" s="127">
        <v>421</v>
      </c>
      <c r="G139" s="127">
        <f t="shared" si="21"/>
        <v>919</v>
      </c>
      <c r="H139" s="127">
        <v>156</v>
      </c>
      <c r="I139" s="127">
        <v>138</v>
      </c>
      <c r="J139" s="127">
        <f t="shared" si="22"/>
        <v>294</v>
      </c>
      <c r="K139" s="192">
        <f t="shared" si="23"/>
        <v>2871</v>
      </c>
      <c r="L139" s="127"/>
      <c r="M139" s="322">
        <f t="shared" si="15"/>
        <v>919</v>
      </c>
      <c r="N139" s="127">
        <v>207</v>
      </c>
      <c r="O139" s="127">
        <v>226</v>
      </c>
      <c r="P139" s="322">
        <f t="shared" si="16"/>
        <v>433</v>
      </c>
      <c r="Q139" s="153">
        <f t="shared" si="17"/>
        <v>3010</v>
      </c>
    </row>
    <row r="140" spans="1:17" s="1" customFormat="1" x14ac:dyDescent="0.3">
      <c r="A140" s="154" t="s">
        <v>217</v>
      </c>
      <c r="B140" s="127">
        <v>17</v>
      </c>
      <c r="C140" s="127">
        <v>9</v>
      </c>
      <c r="D140" s="322">
        <f t="shared" ref="D140:D188" si="24">SUM(B140:C140)</f>
        <v>26</v>
      </c>
      <c r="E140" s="127">
        <v>1</v>
      </c>
      <c r="F140" s="127">
        <v>5</v>
      </c>
      <c r="G140" s="127">
        <f t="shared" si="21"/>
        <v>6</v>
      </c>
      <c r="H140" s="127">
        <v>0</v>
      </c>
      <c r="I140" s="127">
        <v>1</v>
      </c>
      <c r="J140" s="127">
        <f t="shared" si="22"/>
        <v>1</v>
      </c>
      <c r="K140" s="192">
        <f t="shared" si="23"/>
        <v>33</v>
      </c>
      <c r="L140" s="127"/>
      <c r="M140" s="322">
        <f t="shared" ref="M140:M187" si="25">SUM(E140,F140)</f>
        <v>6</v>
      </c>
      <c r="N140" s="127">
        <v>1</v>
      </c>
      <c r="O140" s="127">
        <v>2</v>
      </c>
      <c r="P140" s="322">
        <f t="shared" ref="P140:P187" si="26">SUM(N140,O140)</f>
        <v>3</v>
      </c>
      <c r="Q140" s="153">
        <f t="shared" si="17"/>
        <v>35</v>
      </c>
    </row>
    <row r="141" spans="1:17" s="1" customFormat="1" x14ac:dyDescent="0.3">
      <c r="A141" s="154" t="s">
        <v>218</v>
      </c>
      <c r="B141" s="127">
        <v>7</v>
      </c>
      <c r="C141" s="127">
        <v>5</v>
      </c>
      <c r="D141" s="322">
        <f t="shared" si="24"/>
        <v>12</v>
      </c>
      <c r="E141" s="127">
        <v>3</v>
      </c>
      <c r="F141" s="127"/>
      <c r="G141" s="127">
        <f t="shared" si="21"/>
        <v>3</v>
      </c>
      <c r="H141" s="127">
        <v>1</v>
      </c>
      <c r="I141" s="127">
        <v>2</v>
      </c>
      <c r="J141" s="127">
        <f t="shared" si="22"/>
        <v>3</v>
      </c>
      <c r="K141" s="192">
        <f t="shared" si="23"/>
        <v>18</v>
      </c>
      <c r="L141" s="127"/>
      <c r="M141" s="322">
        <f t="shared" si="25"/>
        <v>3</v>
      </c>
      <c r="N141" s="127">
        <v>1</v>
      </c>
      <c r="O141" s="127">
        <v>3</v>
      </c>
      <c r="P141" s="322">
        <f t="shared" si="26"/>
        <v>4</v>
      </c>
      <c r="Q141" s="153">
        <f t="shared" ref="Q141:Q183" si="27">SUM(D141,M141,P141)</f>
        <v>19</v>
      </c>
    </row>
    <row r="142" spans="1:17" s="1" customFormat="1" x14ac:dyDescent="0.3">
      <c r="A142" s="154" t="s">
        <v>219</v>
      </c>
      <c r="B142" s="127">
        <v>22</v>
      </c>
      <c r="C142" s="127">
        <v>16</v>
      </c>
      <c r="D142" s="322">
        <f t="shared" si="24"/>
        <v>38</v>
      </c>
      <c r="E142" s="127">
        <v>15</v>
      </c>
      <c r="F142" s="127">
        <v>10</v>
      </c>
      <c r="G142" s="127">
        <f t="shared" si="21"/>
        <v>25</v>
      </c>
      <c r="H142" s="127">
        <v>1</v>
      </c>
      <c r="I142" s="127">
        <v>2</v>
      </c>
      <c r="J142" s="127">
        <f t="shared" si="22"/>
        <v>3</v>
      </c>
      <c r="K142" s="192">
        <f t="shared" si="23"/>
        <v>66</v>
      </c>
      <c r="L142" s="127"/>
      <c r="M142" s="322">
        <f t="shared" si="25"/>
        <v>25</v>
      </c>
      <c r="N142" s="127">
        <v>2</v>
      </c>
      <c r="O142" s="127">
        <v>4</v>
      </c>
      <c r="P142" s="322">
        <f t="shared" si="26"/>
        <v>6</v>
      </c>
      <c r="Q142" s="153">
        <f t="shared" si="27"/>
        <v>69</v>
      </c>
    </row>
    <row r="143" spans="1:17" s="1" customFormat="1" x14ac:dyDescent="0.3">
      <c r="A143" s="154" t="s">
        <v>220</v>
      </c>
      <c r="B143" s="127"/>
      <c r="C143" s="127">
        <v>2</v>
      </c>
      <c r="D143" s="322">
        <f t="shared" si="24"/>
        <v>2</v>
      </c>
      <c r="E143" s="127">
        <v>1</v>
      </c>
      <c r="F143" s="127">
        <v>1</v>
      </c>
      <c r="G143" s="127">
        <f t="shared" si="21"/>
        <v>2</v>
      </c>
      <c r="H143" s="127"/>
      <c r="I143" s="127"/>
      <c r="J143" s="127"/>
      <c r="K143" s="192"/>
      <c r="L143" s="127"/>
      <c r="M143" s="322">
        <f t="shared" si="25"/>
        <v>2</v>
      </c>
      <c r="N143" s="127"/>
      <c r="O143" s="127">
        <v>1</v>
      </c>
      <c r="P143" s="322">
        <f t="shared" si="26"/>
        <v>1</v>
      </c>
      <c r="Q143" s="153">
        <f t="shared" si="27"/>
        <v>5</v>
      </c>
    </row>
    <row r="144" spans="1:17" s="1" customFormat="1" x14ac:dyDescent="0.3">
      <c r="A144" s="154" t="s">
        <v>221</v>
      </c>
      <c r="B144" s="127">
        <v>44</v>
      </c>
      <c r="C144" s="127">
        <v>35</v>
      </c>
      <c r="D144" s="322">
        <f t="shared" si="24"/>
        <v>79</v>
      </c>
      <c r="E144" s="127">
        <v>12</v>
      </c>
      <c r="F144" s="127">
        <v>7</v>
      </c>
      <c r="G144" s="127">
        <f t="shared" si="21"/>
        <v>19</v>
      </c>
      <c r="H144" s="127">
        <v>2</v>
      </c>
      <c r="I144" s="127">
        <v>3</v>
      </c>
      <c r="J144" s="127">
        <f t="shared" ref="J144:J187" si="28">SUM(H144:I144)</f>
        <v>5</v>
      </c>
      <c r="K144" s="192">
        <f t="shared" ref="K144:K187" si="29">SUM(D144,G144,J144)</f>
        <v>103</v>
      </c>
      <c r="L144" s="127"/>
      <c r="M144" s="322">
        <f t="shared" si="25"/>
        <v>19</v>
      </c>
      <c r="N144" s="127">
        <v>4</v>
      </c>
      <c r="O144" s="127">
        <v>7</v>
      </c>
      <c r="P144" s="322">
        <f t="shared" si="26"/>
        <v>11</v>
      </c>
      <c r="Q144" s="153">
        <f t="shared" si="27"/>
        <v>109</v>
      </c>
    </row>
    <row r="145" spans="1:17" s="1" customFormat="1" x14ac:dyDescent="0.3">
      <c r="A145" s="154" t="s">
        <v>222</v>
      </c>
      <c r="B145" s="127">
        <v>71</v>
      </c>
      <c r="C145" s="127">
        <v>66</v>
      </c>
      <c r="D145" s="322">
        <f t="shared" si="24"/>
        <v>137</v>
      </c>
      <c r="E145" s="127">
        <v>33</v>
      </c>
      <c r="F145" s="127">
        <v>38</v>
      </c>
      <c r="G145" s="127">
        <f t="shared" si="21"/>
        <v>71</v>
      </c>
      <c r="H145" s="127">
        <v>7</v>
      </c>
      <c r="I145" s="127">
        <v>7</v>
      </c>
      <c r="J145" s="127">
        <f t="shared" si="28"/>
        <v>14</v>
      </c>
      <c r="K145" s="192">
        <f t="shared" si="29"/>
        <v>222</v>
      </c>
      <c r="L145" s="127"/>
      <c r="M145" s="322">
        <f t="shared" si="25"/>
        <v>71</v>
      </c>
      <c r="N145" s="127">
        <v>10</v>
      </c>
      <c r="O145" s="127">
        <v>13</v>
      </c>
      <c r="P145" s="322">
        <f t="shared" si="26"/>
        <v>23</v>
      </c>
      <c r="Q145" s="153">
        <f t="shared" si="27"/>
        <v>231</v>
      </c>
    </row>
    <row r="146" spans="1:17" s="1" customFormat="1" x14ac:dyDescent="0.3">
      <c r="A146" s="154" t="s">
        <v>223</v>
      </c>
      <c r="B146" s="127">
        <v>2</v>
      </c>
      <c r="C146" s="127">
        <v>1</v>
      </c>
      <c r="D146" s="322">
        <f t="shared" si="24"/>
        <v>3</v>
      </c>
      <c r="E146" s="127"/>
      <c r="F146" s="127"/>
      <c r="G146" s="127"/>
      <c r="H146" s="127"/>
      <c r="I146" s="127"/>
      <c r="J146" s="127"/>
      <c r="K146" s="192"/>
      <c r="L146" s="127"/>
      <c r="M146" s="322">
        <f t="shared" si="25"/>
        <v>0</v>
      </c>
      <c r="N146" s="127"/>
      <c r="O146" s="127"/>
      <c r="P146" s="322">
        <f t="shared" si="26"/>
        <v>0</v>
      </c>
      <c r="Q146" s="153">
        <f t="shared" si="27"/>
        <v>3</v>
      </c>
    </row>
    <row r="147" spans="1:17" s="1" customFormat="1" x14ac:dyDescent="0.3">
      <c r="A147" s="154" t="s">
        <v>224</v>
      </c>
      <c r="B147" s="127">
        <v>103</v>
      </c>
      <c r="C147" s="127">
        <v>66</v>
      </c>
      <c r="D147" s="322">
        <f t="shared" si="24"/>
        <v>169</v>
      </c>
      <c r="E147" s="127">
        <v>32</v>
      </c>
      <c r="F147" s="127">
        <v>32</v>
      </c>
      <c r="G147" s="127">
        <f t="shared" si="21"/>
        <v>64</v>
      </c>
      <c r="H147" s="127">
        <v>10</v>
      </c>
      <c r="I147" s="127">
        <v>14</v>
      </c>
      <c r="J147" s="127">
        <f t="shared" si="28"/>
        <v>24</v>
      </c>
      <c r="K147" s="192">
        <f t="shared" si="29"/>
        <v>257</v>
      </c>
      <c r="L147" s="127"/>
      <c r="M147" s="322">
        <f t="shared" si="25"/>
        <v>64</v>
      </c>
      <c r="N147" s="127">
        <v>23</v>
      </c>
      <c r="O147" s="127">
        <v>32</v>
      </c>
      <c r="P147" s="322">
        <f t="shared" si="26"/>
        <v>55</v>
      </c>
      <c r="Q147" s="153">
        <f t="shared" si="27"/>
        <v>288</v>
      </c>
    </row>
    <row r="148" spans="1:17" s="1" customFormat="1" x14ac:dyDescent="0.3">
      <c r="A148" s="154" t="s">
        <v>225</v>
      </c>
      <c r="B148" s="127">
        <v>33</v>
      </c>
      <c r="C148" s="127">
        <v>28</v>
      </c>
      <c r="D148" s="322">
        <f t="shared" si="24"/>
        <v>61</v>
      </c>
      <c r="E148" s="127">
        <v>12</v>
      </c>
      <c r="F148" s="127">
        <v>16</v>
      </c>
      <c r="G148" s="127">
        <f t="shared" si="21"/>
        <v>28</v>
      </c>
      <c r="H148" s="127">
        <v>2</v>
      </c>
      <c r="I148" s="127">
        <v>4</v>
      </c>
      <c r="J148" s="127">
        <f t="shared" si="28"/>
        <v>6</v>
      </c>
      <c r="K148" s="192">
        <f t="shared" si="29"/>
        <v>95</v>
      </c>
      <c r="L148" s="127"/>
      <c r="M148" s="322">
        <f t="shared" si="25"/>
        <v>28</v>
      </c>
      <c r="N148" s="127">
        <v>10</v>
      </c>
      <c r="O148" s="127">
        <v>14</v>
      </c>
      <c r="P148" s="322">
        <f t="shared" si="26"/>
        <v>24</v>
      </c>
      <c r="Q148" s="153">
        <f t="shared" si="27"/>
        <v>113</v>
      </c>
    </row>
    <row r="149" spans="1:17" s="1" customFormat="1" x14ac:dyDescent="0.3">
      <c r="A149" s="154" t="s">
        <v>226</v>
      </c>
      <c r="B149" s="127">
        <v>35</v>
      </c>
      <c r="C149" s="127">
        <v>36</v>
      </c>
      <c r="D149" s="322">
        <f t="shared" si="24"/>
        <v>71</v>
      </c>
      <c r="E149" s="127">
        <v>21</v>
      </c>
      <c r="F149" s="127">
        <v>9</v>
      </c>
      <c r="G149" s="127">
        <f t="shared" si="21"/>
        <v>30</v>
      </c>
      <c r="H149" s="127">
        <v>4</v>
      </c>
      <c r="I149" s="127">
        <v>7</v>
      </c>
      <c r="J149" s="127">
        <f t="shared" si="28"/>
        <v>11</v>
      </c>
      <c r="K149" s="192">
        <f t="shared" si="29"/>
        <v>112</v>
      </c>
      <c r="L149" s="127"/>
      <c r="M149" s="322">
        <f t="shared" si="25"/>
        <v>30</v>
      </c>
      <c r="N149" s="127">
        <v>5</v>
      </c>
      <c r="O149" s="127">
        <v>6</v>
      </c>
      <c r="P149" s="322">
        <f t="shared" si="26"/>
        <v>11</v>
      </c>
      <c r="Q149" s="153">
        <f t="shared" si="27"/>
        <v>112</v>
      </c>
    </row>
    <row r="150" spans="1:17" s="1" customFormat="1" x14ac:dyDescent="0.3">
      <c r="A150" s="154" t="s">
        <v>227</v>
      </c>
      <c r="B150" s="127">
        <v>16</v>
      </c>
      <c r="C150" s="127">
        <v>7</v>
      </c>
      <c r="D150" s="322">
        <f t="shared" si="24"/>
        <v>23</v>
      </c>
      <c r="E150" s="127">
        <v>8</v>
      </c>
      <c r="F150" s="127">
        <v>7</v>
      </c>
      <c r="G150" s="127">
        <f t="shared" si="21"/>
        <v>15</v>
      </c>
      <c r="H150" s="127">
        <v>1</v>
      </c>
      <c r="I150" s="127">
        <v>3</v>
      </c>
      <c r="J150" s="127">
        <f t="shared" si="28"/>
        <v>4</v>
      </c>
      <c r="K150" s="192">
        <f t="shared" si="29"/>
        <v>42</v>
      </c>
      <c r="L150" s="127"/>
      <c r="M150" s="322">
        <f t="shared" si="25"/>
        <v>15</v>
      </c>
      <c r="N150" s="127">
        <v>4</v>
      </c>
      <c r="O150" s="127">
        <v>2</v>
      </c>
      <c r="P150" s="322">
        <f t="shared" si="26"/>
        <v>6</v>
      </c>
      <c r="Q150" s="153">
        <f t="shared" si="27"/>
        <v>44</v>
      </c>
    </row>
    <row r="151" spans="1:17" s="1" customFormat="1" x14ac:dyDescent="0.3">
      <c r="A151" s="154" t="s">
        <v>228</v>
      </c>
      <c r="B151" s="127">
        <v>1644</v>
      </c>
      <c r="C151" s="127">
        <v>1392</v>
      </c>
      <c r="D151" s="322">
        <f t="shared" si="24"/>
        <v>3036</v>
      </c>
      <c r="E151" s="127">
        <v>648</v>
      </c>
      <c r="F151" s="127">
        <v>558</v>
      </c>
      <c r="G151" s="127">
        <f t="shared" si="21"/>
        <v>1206</v>
      </c>
      <c r="H151" s="127">
        <v>303</v>
      </c>
      <c r="I151" s="127">
        <v>288</v>
      </c>
      <c r="J151" s="127">
        <f t="shared" si="28"/>
        <v>591</v>
      </c>
      <c r="K151" s="192">
        <f t="shared" si="29"/>
        <v>4833</v>
      </c>
      <c r="L151" s="127"/>
      <c r="M151" s="322">
        <f t="shared" si="25"/>
        <v>1206</v>
      </c>
      <c r="N151" s="127">
        <v>406</v>
      </c>
      <c r="O151" s="127">
        <v>392</v>
      </c>
      <c r="P151" s="322">
        <f t="shared" si="26"/>
        <v>798</v>
      </c>
      <c r="Q151" s="153">
        <f t="shared" si="27"/>
        <v>5040</v>
      </c>
    </row>
    <row r="152" spans="1:17" s="1" customFormat="1" x14ac:dyDescent="0.3">
      <c r="A152" s="154" t="s">
        <v>229</v>
      </c>
      <c r="B152" s="127">
        <v>77</v>
      </c>
      <c r="C152" s="127">
        <v>81</v>
      </c>
      <c r="D152" s="322">
        <f t="shared" si="24"/>
        <v>158</v>
      </c>
      <c r="E152" s="127">
        <v>37</v>
      </c>
      <c r="F152" s="127">
        <v>26</v>
      </c>
      <c r="G152" s="127">
        <f t="shared" si="21"/>
        <v>63</v>
      </c>
      <c r="H152" s="127">
        <v>8</v>
      </c>
      <c r="I152" s="127">
        <v>5</v>
      </c>
      <c r="J152" s="127">
        <f t="shared" si="28"/>
        <v>13</v>
      </c>
      <c r="K152" s="192">
        <f t="shared" si="29"/>
        <v>234</v>
      </c>
      <c r="L152" s="127"/>
      <c r="M152" s="322">
        <f t="shared" si="25"/>
        <v>63</v>
      </c>
      <c r="N152" s="127">
        <v>22</v>
      </c>
      <c r="O152" s="127">
        <v>15</v>
      </c>
      <c r="P152" s="322">
        <f t="shared" si="26"/>
        <v>37</v>
      </c>
      <c r="Q152" s="153">
        <f t="shared" si="27"/>
        <v>258</v>
      </c>
    </row>
    <row r="153" spans="1:17" s="1" customFormat="1" x14ac:dyDescent="0.3">
      <c r="A153" s="154" t="s">
        <v>230</v>
      </c>
      <c r="B153" s="127">
        <v>40</v>
      </c>
      <c r="C153" s="127">
        <v>33</v>
      </c>
      <c r="D153" s="322">
        <f t="shared" si="24"/>
        <v>73</v>
      </c>
      <c r="E153" s="127">
        <v>17</v>
      </c>
      <c r="F153" s="127">
        <v>16</v>
      </c>
      <c r="G153" s="127">
        <f t="shared" si="21"/>
        <v>33</v>
      </c>
      <c r="H153" s="127">
        <v>4</v>
      </c>
      <c r="I153" s="127">
        <v>10</v>
      </c>
      <c r="J153" s="127">
        <f t="shared" si="28"/>
        <v>14</v>
      </c>
      <c r="K153" s="192">
        <f t="shared" si="29"/>
        <v>120</v>
      </c>
      <c r="L153" s="127"/>
      <c r="M153" s="322">
        <f t="shared" si="25"/>
        <v>33</v>
      </c>
      <c r="N153" s="127">
        <v>11</v>
      </c>
      <c r="O153" s="127">
        <v>12</v>
      </c>
      <c r="P153" s="322">
        <f t="shared" si="26"/>
        <v>23</v>
      </c>
      <c r="Q153" s="153">
        <f t="shared" si="27"/>
        <v>129</v>
      </c>
    </row>
    <row r="154" spans="1:17" s="1" customFormat="1" x14ac:dyDescent="0.3">
      <c r="A154" s="154" t="s">
        <v>231</v>
      </c>
      <c r="B154" s="127">
        <v>54</v>
      </c>
      <c r="C154" s="127">
        <v>54</v>
      </c>
      <c r="D154" s="322">
        <f t="shared" si="24"/>
        <v>108</v>
      </c>
      <c r="E154" s="127">
        <v>10</v>
      </c>
      <c r="F154" s="127">
        <v>23</v>
      </c>
      <c r="G154" s="127">
        <f t="shared" si="21"/>
        <v>33</v>
      </c>
      <c r="H154" s="127">
        <v>7</v>
      </c>
      <c r="I154" s="127">
        <v>5</v>
      </c>
      <c r="J154" s="127">
        <f t="shared" si="28"/>
        <v>12</v>
      </c>
      <c r="K154" s="192">
        <f t="shared" si="29"/>
        <v>153</v>
      </c>
      <c r="L154" s="127"/>
      <c r="M154" s="322">
        <f t="shared" si="25"/>
        <v>33</v>
      </c>
      <c r="N154" s="127">
        <v>16</v>
      </c>
      <c r="O154" s="127">
        <v>12</v>
      </c>
      <c r="P154" s="322">
        <f t="shared" si="26"/>
        <v>28</v>
      </c>
      <c r="Q154" s="153">
        <f t="shared" si="27"/>
        <v>169</v>
      </c>
    </row>
    <row r="155" spans="1:17" s="1" customFormat="1" x14ac:dyDescent="0.3">
      <c r="A155" s="154" t="s">
        <v>232</v>
      </c>
      <c r="B155" s="127">
        <v>169</v>
      </c>
      <c r="C155" s="127">
        <v>189</v>
      </c>
      <c r="D155" s="322">
        <f t="shared" si="24"/>
        <v>358</v>
      </c>
      <c r="E155" s="127">
        <v>91</v>
      </c>
      <c r="F155" s="127">
        <v>62</v>
      </c>
      <c r="G155" s="127">
        <f t="shared" si="21"/>
        <v>153</v>
      </c>
      <c r="H155" s="127">
        <v>20</v>
      </c>
      <c r="I155" s="127">
        <v>14</v>
      </c>
      <c r="J155" s="127">
        <f t="shared" si="28"/>
        <v>34</v>
      </c>
      <c r="K155" s="192">
        <f t="shared" si="29"/>
        <v>545</v>
      </c>
      <c r="L155" s="127"/>
      <c r="M155" s="322">
        <f t="shared" si="25"/>
        <v>153</v>
      </c>
      <c r="N155" s="127">
        <v>28</v>
      </c>
      <c r="O155" s="127">
        <v>29</v>
      </c>
      <c r="P155" s="322">
        <f t="shared" si="26"/>
        <v>57</v>
      </c>
      <c r="Q155" s="153">
        <f t="shared" si="27"/>
        <v>568</v>
      </c>
    </row>
    <row r="156" spans="1:17" s="1" customFormat="1" x14ac:dyDescent="0.3">
      <c r="A156" s="154" t="s">
        <v>233</v>
      </c>
      <c r="B156" s="127">
        <v>5</v>
      </c>
      <c r="C156" s="127">
        <v>6</v>
      </c>
      <c r="D156" s="322">
        <f t="shared" si="24"/>
        <v>11</v>
      </c>
      <c r="E156" s="127">
        <v>3</v>
      </c>
      <c r="F156" s="127">
        <v>8</v>
      </c>
      <c r="G156" s="127">
        <f t="shared" si="21"/>
        <v>11</v>
      </c>
      <c r="H156" s="127">
        <v>1</v>
      </c>
      <c r="I156" s="127">
        <v>0</v>
      </c>
      <c r="J156" s="127">
        <f t="shared" si="28"/>
        <v>1</v>
      </c>
      <c r="K156" s="192">
        <f t="shared" si="29"/>
        <v>23</v>
      </c>
      <c r="L156" s="127"/>
      <c r="M156" s="322">
        <f t="shared" si="25"/>
        <v>11</v>
      </c>
      <c r="N156" s="127">
        <v>1</v>
      </c>
      <c r="O156" s="127"/>
      <c r="P156" s="322">
        <f t="shared" si="26"/>
        <v>1</v>
      </c>
      <c r="Q156" s="153">
        <f t="shared" si="27"/>
        <v>23</v>
      </c>
    </row>
    <row r="157" spans="1:17" s="1" customFormat="1" x14ac:dyDescent="0.3">
      <c r="A157" s="154" t="s">
        <v>234</v>
      </c>
      <c r="B157" s="127">
        <v>85</v>
      </c>
      <c r="C157" s="127">
        <v>68</v>
      </c>
      <c r="D157" s="322">
        <f t="shared" si="24"/>
        <v>153</v>
      </c>
      <c r="E157" s="127">
        <v>45</v>
      </c>
      <c r="F157" s="127">
        <v>37</v>
      </c>
      <c r="G157" s="127">
        <f t="shared" si="21"/>
        <v>82</v>
      </c>
      <c r="H157" s="127">
        <v>7</v>
      </c>
      <c r="I157" s="127">
        <v>12</v>
      </c>
      <c r="J157" s="127">
        <f t="shared" si="28"/>
        <v>19</v>
      </c>
      <c r="K157" s="192">
        <f t="shared" si="29"/>
        <v>254</v>
      </c>
      <c r="L157" s="127"/>
      <c r="M157" s="322">
        <f t="shared" si="25"/>
        <v>82</v>
      </c>
      <c r="N157" s="127">
        <v>17</v>
      </c>
      <c r="O157" s="127">
        <v>18</v>
      </c>
      <c r="P157" s="322">
        <f t="shared" si="26"/>
        <v>35</v>
      </c>
      <c r="Q157" s="153">
        <f t="shared" si="27"/>
        <v>270</v>
      </c>
    </row>
    <row r="158" spans="1:17" s="1" customFormat="1" x14ac:dyDescent="0.3">
      <c r="A158" s="154" t="s">
        <v>235</v>
      </c>
      <c r="B158" s="127">
        <v>409</v>
      </c>
      <c r="C158" s="127">
        <v>424</v>
      </c>
      <c r="D158" s="322">
        <f t="shared" si="24"/>
        <v>833</v>
      </c>
      <c r="E158" s="127">
        <v>184</v>
      </c>
      <c r="F158" s="127">
        <v>212</v>
      </c>
      <c r="G158" s="127">
        <f t="shared" si="21"/>
        <v>396</v>
      </c>
      <c r="H158" s="127">
        <v>43</v>
      </c>
      <c r="I158" s="127">
        <v>50</v>
      </c>
      <c r="J158" s="127">
        <f t="shared" si="28"/>
        <v>93</v>
      </c>
      <c r="K158" s="192">
        <f t="shared" si="29"/>
        <v>1322</v>
      </c>
      <c r="L158" s="127"/>
      <c r="M158" s="322">
        <f t="shared" si="25"/>
        <v>396</v>
      </c>
      <c r="N158" s="127">
        <v>117</v>
      </c>
      <c r="O158" s="127">
        <v>113</v>
      </c>
      <c r="P158" s="322">
        <f t="shared" si="26"/>
        <v>230</v>
      </c>
      <c r="Q158" s="153">
        <f t="shared" si="27"/>
        <v>1459</v>
      </c>
    </row>
    <row r="159" spans="1:17" s="1" customFormat="1" x14ac:dyDescent="0.3">
      <c r="A159" s="154" t="s">
        <v>236</v>
      </c>
      <c r="B159" s="127">
        <v>17</v>
      </c>
      <c r="C159" s="127">
        <v>17</v>
      </c>
      <c r="D159" s="322">
        <f t="shared" si="24"/>
        <v>34</v>
      </c>
      <c r="E159" s="127">
        <v>5</v>
      </c>
      <c r="F159" s="127">
        <v>6</v>
      </c>
      <c r="G159" s="127">
        <f t="shared" si="21"/>
        <v>11</v>
      </c>
      <c r="H159" s="127">
        <v>1</v>
      </c>
      <c r="I159" s="127">
        <v>1</v>
      </c>
      <c r="J159" s="127">
        <f t="shared" si="28"/>
        <v>2</v>
      </c>
      <c r="K159" s="192">
        <f t="shared" si="29"/>
        <v>47</v>
      </c>
      <c r="L159" s="127"/>
      <c r="M159" s="322">
        <f t="shared" si="25"/>
        <v>11</v>
      </c>
      <c r="N159" s="127"/>
      <c r="O159" s="127">
        <v>2</v>
      </c>
      <c r="P159" s="322">
        <f t="shared" si="26"/>
        <v>2</v>
      </c>
      <c r="Q159" s="153">
        <f t="shared" si="27"/>
        <v>47</v>
      </c>
    </row>
    <row r="160" spans="1:17" s="1" customFormat="1" x14ac:dyDescent="0.3">
      <c r="A160" s="154" t="s">
        <v>237</v>
      </c>
      <c r="B160" s="127">
        <v>16</v>
      </c>
      <c r="C160" s="127">
        <v>18</v>
      </c>
      <c r="D160" s="322">
        <f t="shared" si="24"/>
        <v>34</v>
      </c>
      <c r="E160" s="127">
        <v>5</v>
      </c>
      <c r="F160" s="127">
        <v>5</v>
      </c>
      <c r="G160" s="127">
        <f t="shared" si="21"/>
        <v>10</v>
      </c>
      <c r="H160" s="127">
        <v>0</v>
      </c>
      <c r="I160" s="127">
        <v>0</v>
      </c>
      <c r="J160" s="127">
        <f t="shared" si="28"/>
        <v>0</v>
      </c>
      <c r="K160" s="192">
        <f t="shared" si="29"/>
        <v>44</v>
      </c>
      <c r="L160" s="127"/>
      <c r="M160" s="322">
        <f t="shared" si="25"/>
        <v>10</v>
      </c>
      <c r="N160" s="127">
        <v>1</v>
      </c>
      <c r="O160" s="127">
        <v>1</v>
      </c>
      <c r="P160" s="322">
        <f t="shared" si="26"/>
        <v>2</v>
      </c>
      <c r="Q160" s="153">
        <f t="shared" si="27"/>
        <v>46</v>
      </c>
    </row>
    <row r="161" spans="1:17" s="1" customFormat="1" x14ac:dyDescent="0.3">
      <c r="A161" s="154" t="s">
        <v>238</v>
      </c>
      <c r="B161" s="127">
        <v>15</v>
      </c>
      <c r="C161" s="127">
        <v>10</v>
      </c>
      <c r="D161" s="322">
        <f t="shared" si="24"/>
        <v>25</v>
      </c>
      <c r="E161" s="127">
        <v>3</v>
      </c>
      <c r="F161" s="127">
        <v>3</v>
      </c>
      <c r="G161" s="127">
        <f t="shared" si="21"/>
        <v>6</v>
      </c>
      <c r="H161" s="127">
        <v>0</v>
      </c>
      <c r="I161" s="127">
        <v>1</v>
      </c>
      <c r="J161" s="127">
        <f t="shared" si="28"/>
        <v>1</v>
      </c>
      <c r="K161" s="192">
        <f t="shared" si="29"/>
        <v>32</v>
      </c>
      <c r="L161" s="127"/>
      <c r="M161" s="322">
        <f t="shared" si="25"/>
        <v>6</v>
      </c>
      <c r="N161" s="127">
        <v>1</v>
      </c>
      <c r="O161" s="127">
        <v>2</v>
      </c>
      <c r="P161" s="322">
        <f t="shared" si="26"/>
        <v>3</v>
      </c>
      <c r="Q161" s="153">
        <f t="shared" si="27"/>
        <v>34</v>
      </c>
    </row>
    <row r="162" spans="1:17" s="1" customFormat="1" x14ac:dyDescent="0.3">
      <c r="A162" s="154" t="s">
        <v>239</v>
      </c>
      <c r="B162" s="127">
        <v>15</v>
      </c>
      <c r="C162" s="127">
        <v>8</v>
      </c>
      <c r="D162" s="322">
        <f t="shared" si="24"/>
        <v>23</v>
      </c>
      <c r="E162" s="127">
        <v>2</v>
      </c>
      <c r="F162" s="127">
        <v>4</v>
      </c>
      <c r="G162" s="127">
        <f t="shared" si="21"/>
        <v>6</v>
      </c>
      <c r="H162" s="127">
        <v>2</v>
      </c>
      <c r="I162" s="127">
        <v>1</v>
      </c>
      <c r="J162" s="127">
        <f t="shared" si="28"/>
        <v>3</v>
      </c>
      <c r="K162" s="192">
        <f t="shared" si="29"/>
        <v>32</v>
      </c>
      <c r="L162" s="127"/>
      <c r="M162" s="322">
        <f t="shared" si="25"/>
        <v>6</v>
      </c>
      <c r="N162" s="127">
        <v>4</v>
      </c>
      <c r="O162" s="127">
        <v>1</v>
      </c>
      <c r="P162" s="322">
        <f t="shared" si="26"/>
        <v>5</v>
      </c>
      <c r="Q162" s="153">
        <f t="shared" si="27"/>
        <v>34</v>
      </c>
    </row>
    <row r="163" spans="1:17" s="1" customFormat="1" x14ac:dyDescent="0.3">
      <c r="A163" s="154" t="s">
        <v>240</v>
      </c>
      <c r="B163" s="127">
        <v>16</v>
      </c>
      <c r="C163" s="127">
        <v>11</v>
      </c>
      <c r="D163" s="322">
        <f t="shared" si="24"/>
        <v>27</v>
      </c>
      <c r="E163" s="127">
        <v>2</v>
      </c>
      <c r="F163" s="127">
        <v>6</v>
      </c>
      <c r="G163" s="127">
        <f t="shared" si="21"/>
        <v>8</v>
      </c>
      <c r="H163" s="127">
        <v>0</v>
      </c>
      <c r="I163" s="127">
        <v>1</v>
      </c>
      <c r="J163" s="127">
        <f t="shared" si="28"/>
        <v>1</v>
      </c>
      <c r="K163" s="192">
        <f t="shared" si="29"/>
        <v>36</v>
      </c>
      <c r="L163" s="127"/>
      <c r="M163" s="322">
        <f t="shared" si="25"/>
        <v>8</v>
      </c>
      <c r="N163" s="127"/>
      <c r="O163" s="127">
        <v>1</v>
      </c>
      <c r="P163" s="322">
        <f t="shared" si="26"/>
        <v>1</v>
      </c>
      <c r="Q163" s="153">
        <f t="shared" si="27"/>
        <v>36</v>
      </c>
    </row>
    <row r="164" spans="1:17" s="1" customFormat="1" x14ac:dyDescent="0.3">
      <c r="A164" s="154" t="s">
        <v>241</v>
      </c>
      <c r="B164" s="127">
        <v>139</v>
      </c>
      <c r="C164" s="127">
        <v>111</v>
      </c>
      <c r="D164" s="322">
        <f t="shared" si="24"/>
        <v>250</v>
      </c>
      <c r="E164" s="127">
        <v>50</v>
      </c>
      <c r="F164" s="127">
        <v>22</v>
      </c>
      <c r="G164" s="127">
        <f t="shared" si="21"/>
        <v>72</v>
      </c>
      <c r="H164" s="127">
        <v>13</v>
      </c>
      <c r="I164" s="127">
        <v>8</v>
      </c>
      <c r="J164" s="127">
        <f t="shared" si="28"/>
        <v>21</v>
      </c>
      <c r="K164" s="192">
        <f t="shared" si="29"/>
        <v>343</v>
      </c>
      <c r="L164" s="127"/>
      <c r="M164" s="322">
        <f t="shared" si="25"/>
        <v>72</v>
      </c>
      <c r="N164" s="127">
        <v>28</v>
      </c>
      <c r="O164" s="127">
        <v>18</v>
      </c>
      <c r="P164" s="322">
        <f t="shared" si="26"/>
        <v>46</v>
      </c>
      <c r="Q164" s="153">
        <f t="shared" si="27"/>
        <v>368</v>
      </c>
    </row>
    <row r="165" spans="1:17" s="1" customFormat="1" x14ac:dyDescent="0.3">
      <c r="A165" s="154" t="s">
        <v>242</v>
      </c>
      <c r="B165" s="127">
        <v>680</v>
      </c>
      <c r="C165" s="127">
        <v>575</v>
      </c>
      <c r="D165" s="322">
        <f t="shared" si="24"/>
        <v>1255</v>
      </c>
      <c r="E165" s="127">
        <v>339</v>
      </c>
      <c r="F165" s="127">
        <v>269</v>
      </c>
      <c r="G165" s="127">
        <f t="shared" si="21"/>
        <v>608</v>
      </c>
      <c r="H165" s="127">
        <v>83</v>
      </c>
      <c r="I165" s="127">
        <v>86</v>
      </c>
      <c r="J165" s="127">
        <f t="shared" si="28"/>
        <v>169</v>
      </c>
      <c r="K165" s="192">
        <f t="shared" si="29"/>
        <v>2032</v>
      </c>
      <c r="L165" s="127"/>
      <c r="M165" s="322">
        <f t="shared" si="25"/>
        <v>608</v>
      </c>
      <c r="N165" s="127">
        <v>149</v>
      </c>
      <c r="O165" s="127">
        <v>154</v>
      </c>
      <c r="P165" s="322">
        <f t="shared" si="26"/>
        <v>303</v>
      </c>
      <c r="Q165" s="153">
        <f t="shared" si="27"/>
        <v>2166</v>
      </c>
    </row>
    <row r="166" spans="1:17" s="1" customFormat="1" x14ac:dyDescent="0.3">
      <c r="A166" s="154" t="s">
        <v>243</v>
      </c>
      <c r="B166" s="127">
        <v>30</v>
      </c>
      <c r="C166" s="127">
        <v>25</v>
      </c>
      <c r="D166" s="322">
        <f t="shared" si="24"/>
        <v>55</v>
      </c>
      <c r="E166" s="127">
        <v>13</v>
      </c>
      <c r="F166" s="127">
        <v>10</v>
      </c>
      <c r="G166" s="127">
        <f t="shared" si="21"/>
        <v>23</v>
      </c>
      <c r="H166" s="127">
        <v>2</v>
      </c>
      <c r="I166" s="127">
        <v>2</v>
      </c>
      <c r="J166" s="127">
        <f t="shared" si="28"/>
        <v>4</v>
      </c>
      <c r="K166" s="192">
        <f t="shared" si="29"/>
        <v>82</v>
      </c>
      <c r="L166" s="127"/>
      <c r="M166" s="322">
        <f t="shared" si="25"/>
        <v>23</v>
      </c>
      <c r="N166" s="127">
        <v>3</v>
      </c>
      <c r="O166" s="127">
        <v>9</v>
      </c>
      <c r="P166" s="322">
        <f t="shared" si="26"/>
        <v>12</v>
      </c>
      <c r="Q166" s="153">
        <f t="shared" si="27"/>
        <v>90</v>
      </c>
    </row>
    <row r="167" spans="1:17" s="1" customFormat="1" x14ac:dyDescent="0.3">
      <c r="A167" s="154" t="s">
        <v>244</v>
      </c>
      <c r="B167" s="127">
        <v>5</v>
      </c>
      <c r="C167" s="127">
        <v>4</v>
      </c>
      <c r="D167" s="322">
        <f t="shared" si="24"/>
        <v>9</v>
      </c>
      <c r="E167" s="127">
        <v>2</v>
      </c>
      <c r="F167" s="127">
        <v>1</v>
      </c>
      <c r="G167" s="127">
        <f t="shared" si="21"/>
        <v>3</v>
      </c>
      <c r="H167" s="127">
        <v>0</v>
      </c>
      <c r="I167" s="127">
        <v>1</v>
      </c>
      <c r="J167" s="127">
        <f t="shared" si="28"/>
        <v>1</v>
      </c>
      <c r="K167" s="192">
        <f t="shared" si="29"/>
        <v>13</v>
      </c>
      <c r="L167" s="127"/>
      <c r="M167" s="322">
        <f t="shared" si="25"/>
        <v>3</v>
      </c>
      <c r="N167" s="127"/>
      <c r="O167" s="127">
        <v>2</v>
      </c>
      <c r="P167" s="322">
        <f t="shared" si="26"/>
        <v>2</v>
      </c>
      <c r="Q167" s="153">
        <f t="shared" si="27"/>
        <v>14</v>
      </c>
    </row>
    <row r="168" spans="1:17" s="1" customFormat="1" x14ac:dyDescent="0.3">
      <c r="A168" s="154" t="s">
        <v>245</v>
      </c>
      <c r="B168" s="127">
        <v>38</v>
      </c>
      <c r="C168" s="127">
        <v>38</v>
      </c>
      <c r="D168" s="322">
        <f t="shared" si="24"/>
        <v>76</v>
      </c>
      <c r="E168" s="127">
        <v>17</v>
      </c>
      <c r="F168" s="127">
        <v>19</v>
      </c>
      <c r="G168" s="127">
        <f t="shared" si="21"/>
        <v>36</v>
      </c>
      <c r="H168" s="127">
        <v>2</v>
      </c>
      <c r="I168" s="127">
        <v>14</v>
      </c>
      <c r="J168" s="127">
        <f t="shared" si="28"/>
        <v>16</v>
      </c>
      <c r="K168" s="192">
        <f t="shared" si="29"/>
        <v>128</v>
      </c>
      <c r="L168" s="127"/>
      <c r="M168" s="322">
        <f t="shared" si="25"/>
        <v>36</v>
      </c>
      <c r="N168" s="127">
        <v>5</v>
      </c>
      <c r="O168" s="127">
        <v>14</v>
      </c>
      <c r="P168" s="322">
        <f t="shared" si="26"/>
        <v>19</v>
      </c>
      <c r="Q168" s="153">
        <f t="shared" si="27"/>
        <v>131</v>
      </c>
    </row>
    <row r="169" spans="1:17" s="1" customFormat="1" x14ac:dyDescent="0.3">
      <c r="A169" s="154" t="s">
        <v>246</v>
      </c>
      <c r="B169" s="127">
        <v>24</v>
      </c>
      <c r="C169" s="127">
        <v>25</v>
      </c>
      <c r="D169" s="322">
        <f t="shared" si="24"/>
        <v>49</v>
      </c>
      <c r="E169" s="127">
        <v>22</v>
      </c>
      <c r="F169" s="127">
        <v>9</v>
      </c>
      <c r="G169" s="127">
        <f t="shared" si="21"/>
        <v>31</v>
      </c>
      <c r="H169" s="127">
        <v>6</v>
      </c>
      <c r="I169" s="127">
        <v>7</v>
      </c>
      <c r="J169" s="127">
        <f t="shared" si="28"/>
        <v>13</v>
      </c>
      <c r="K169" s="192">
        <f t="shared" si="29"/>
        <v>93</v>
      </c>
      <c r="L169" s="127"/>
      <c r="M169" s="322">
        <f t="shared" si="25"/>
        <v>31</v>
      </c>
      <c r="N169" s="127">
        <v>5</v>
      </c>
      <c r="O169" s="127">
        <v>9</v>
      </c>
      <c r="P169" s="322">
        <f t="shared" si="26"/>
        <v>14</v>
      </c>
      <c r="Q169" s="153">
        <f t="shared" si="27"/>
        <v>94</v>
      </c>
    </row>
    <row r="170" spans="1:17" s="1" customFormat="1" x14ac:dyDescent="0.3">
      <c r="A170" s="154" t="s">
        <v>247</v>
      </c>
      <c r="B170" s="127">
        <v>5</v>
      </c>
      <c r="C170" s="127">
        <v>4</v>
      </c>
      <c r="D170" s="322">
        <f t="shared" si="24"/>
        <v>9</v>
      </c>
      <c r="E170" s="127">
        <v>2</v>
      </c>
      <c r="F170" s="127">
        <v>2</v>
      </c>
      <c r="G170" s="127">
        <f t="shared" si="21"/>
        <v>4</v>
      </c>
      <c r="H170" s="127">
        <v>0</v>
      </c>
      <c r="I170" s="127">
        <v>0</v>
      </c>
      <c r="J170" s="127">
        <f t="shared" si="28"/>
        <v>0</v>
      </c>
      <c r="K170" s="192">
        <f t="shared" si="29"/>
        <v>13</v>
      </c>
      <c r="L170" s="127"/>
      <c r="M170" s="322">
        <f t="shared" si="25"/>
        <v>4</v>
      </c>
      <c r="N170" s="127"/>
      <c r="O170" s="127">
        <v>2</v>
      </c>
      <c r="P170" s="322">
        <f t="shared" si="26"/>
        <v>2</v>
      </c>
      <c r="Q170" s="153">
        <f t="shared" si="27"/>
        <v>15</v>
      </c>
    </row>
    <row r="171" spans="1:17" s="1" customFormat="1" x14ac:dyDescent="0.3">
      <c r="A171" s="154" t="s">
        <v>248</v>
      </c>
      <c r="B171" s="127">
        <v>120</v>
      </c>
      <c r="C171" s="127">
        <v>80</v>
      </c>
      <c r="D171" s="322">
        <f t="shared" si="24"/>
        <v>200</v>
      </c>
      <c r="E171" s="127">
        <v>46</v>
      </c>
      <c r="F171" s="127">
        <v>35</v>
      </c>
      <c r="G171" s="127">
        <f t="shared" si="21"/>
        <v>81</v>
      </c>
      <c r="H171" s="127">
        <v>12</v>
      </c>
      <c r="I171" s="127">
        <v>11</v>
      </c>
      <c r="J171" s="127">
        <f t="shared" si="28"/>
        <v>23</v>
      </c>
      <c r="K171" s="192">
        <f t="shared" si="29"/>
        <v>304</v>
      </c>
      <c r="L171" s="127"/>
      <c r="M171" s="322">
        <f t="shared" si="25"/>
        <v>81</v>
      </c>
      <c r="N171" s="127">
        <v>22</v>
      </c>
      <c r="O171" s="127">
        <v>24</v>
      </c>
      <c r="P171" s="322">
        <f t="shared" si="26"/>
        <v>46</v>
      </c>
      <c r="Q171" s="153">
        <f t="shared" si="27"/>
        <v>327</v>
      </c>
    </row>
    <row r="172" spans="1:17" s="1" customFormat="1" x14ac:dyDescent="0.3">
      <c r="A172" s="154" t="s">
        <v>249</v>
      </c>
      <c r="B172" s="127">
        <v>10</v>
      </c>
      <c r="C172" s="127">
        <v>7</v>
      </c>
      <c r="D172" s="322">
        <f t="shared" si="24"/>
        <v>17</v>
      </c>
      <c r="E172" s="127">
        <v>11</v>
      </c>
      <c r="F172" s="127">
        <v>8</v>
      </c>
      <c r="G172" s="127">
        <f t="shared" si="21"/>
        <v>19</v>
      </c>
      <c r="H172" s="127">
        <v>1</v>
      </c>
      <c r="I172" s="127">
        <v>1</v>
      </c>
      <c r="J172" s="127">
        <f t="shared" si="28"/>
        <v>2</v>
      </c>
      <c r="K172" s="192">
        <f t="shared" si="29"/>
        <v>38</v>
      </c>
      <c r="L172" s="127"/>
      <c r="M172" s="322">
        <f t="shared" si="25"/>
        <v>19</v>
      </c>
      <c r="N172" s="127">
        <v>4</v>
      </c>
      <c r="O172" s="127">
        <v>1</v>
      </c>
      <c r="P172" s="322">
        <f t="shared" si="26"/>
        <v>5</v>
      </c>
      <c r="Q172" s="153">
        <f t="shared" si="27"/>
        <v>41</v>
      </c>
    </row>
    <row r="173" spans="1:17" s="1" customFormat="1" x14ac:dyDescent="0.3">
      <c r="A173" s="154" t="s">
        <v>250</v>
      </c>
      <c r="B173" s="127">
        <v>13</v>
      </c>
      <c r="C173" s="127">
        <v>7</v>
      </c>
      <c r="D173" s="322">
        <f t="shared" si="24"/>
        <v>20</v>
      </c>
      <c r="E173" s="127">
        <v>9</v>
      </c>
      <c r="F173" s="127">
        <v>5</v>
      </c>
      <c r="G173" s="127">
        <f t="shared" si="21"/>
        <v>14</v>
      </c>
      <c r="H173" s="127">
        <v>1</v>
      </c>
      <c r="I173" s="127">
        <v>1</v>
      </c>
      <c r="J173" s="127">
        <f t="shared" si="28"/>
        <v>2</v>
      </c>
      <c r="K173" s="192">
        <f t="shared" si="29"/>
        <v>36</v>
      </c>
      <c r="L173" s="127"/>
      <c r="M173" s="322">
        <f t="shared" si="25"/>
        <v>14</v>
      </c>
      <c r="N173" s="127">
        <v>3</v>
      </c>
      <c r="O173" s="127"/>
      <c r="P173" s="322">
        <f t="shared" si="26"/>
        <v>3</v>
      </c>
      <c r="Q173" s="153">
        <f t="shared" si="27"/>
        <v>37</v>
      </c>
    </row>
    <row r="174" spans="1:17" s="1" customFormat="1" x14ac:dyDescent="0.3">
      <c r="A174" s="154" t="s">
        <v>251</v>
      </c>
      <c r="B174" s="127">
        <v>77</v>
      </c>
      <c r="C174" s="127">
        <v>81</v>
      </c>
      <c r="D174" s="322">
        <f t="shared" si="24"/>
        <v>158</v>
      </c>
      <c r="E174" s="127">
        <v>53</v>
      </c>
      <c r="F174" s="127">
        <v>35</v>
      </c>
      <c r="G174" s="127">
        <f t="shared" si="21"/>
        <v>88</v>
      </c>
      <c r="H174" s="127">
        <v>6</v>
      </c>
      <c r="I174" s="127">
        <v>9</v>
      </c>
      <c r="J174" s="127">
        <f t="shared" si="28"/>
        <v>15</v>
      </c>
      <c r="K174" s="192">
        <f t="shared" si="29"/>
        <v>261</v>
      </c>
      <c r="L174" s="127"/>
      <c r="M174" s="322">
        <f t="shared" si="25"/>
        <v>88</v>
      </c>
      <c r="N174" s="127">
        <v>14</v>
      </c>
      <c r="O174" s="127">
        <v>25</v>
      </c>
      <c r="P174" s="322">
        <f t="shared" si="26"/>
        <v>39</v>
      </c>
      <c r="Q174" s="153">
        <f t="shared" si="27"/>
        <v>285</v>
      </c>
    </row>
    <row r="175" spans="1:17" s="1" customFormat="1" x14ac:dyDescent="0.3">
      <c r="A175" s="154" t="s">
        <v>252</v>
      </c>
      <c r="B175" s="127">
        <v>59</v>
      </c>
      <c r="C175" s="127">
        <v>43</v>
      </c>
      <c r="D175" s="322">
        <f t="shared" si="24"/>
        <v>102</v>
      </c>
      <c r="E175" s="127">
        <v>21</v>
      </c>
      <c r="F175" s="127">
        <v>14</v>
      </c>
      <c r="G175" s="127">
        <f t="shared" si="21"/>
        <v>35</v>
      </c>
      <c r="H175" s="127">
        <v>3</v>
      </c>
      <c r="I175" s="127">
        <v>5</v>
      </c>
      <c r="J175" s="127">
        <f t="shared" si="28"/>
        <v>8</v>
      </c>
      <c r="K175" s="192">
        <f t="shared" si="29"/>
        <v>145</v>
      </c>
      <c r="L175" s="127"/>
      <c r="M175" s="322">
        <f t="shared" si="25"/>
        <v>35</v>
      </c>
      <c r="N175" s="127">
        <v>8</v>
      </c>
      <c r="O175" s="127">
        <v>4</v>
      </c>
      <c r="P175" s="322">
        <f t="shared" si="26"/>
        <v>12</v>
      </c>
      <c r="Q175" s="153">
        <f t="shared" si="27"/>
        <v>149</v>
      </c>
    </row>
    <row r="176" spans="1:17" s="1" customFormat="1" x14ac:dyDescent="0.3">
      <c r="A176" s="154" t="s">
        <v>253</v>
      </c>
      <c r="B176" s="127">
        <v>81</v>
      </c>
      <c r="C176" s="127">
        <v>73</v>
      </c>
      <c r="D176" s="322">
        <f t="shared" si="24"/>
        <v>154</v>
      </c>
      <c r="E176" s="127">
        <v>36</v>
      </c>
      <c r="F176" s="127">
        <v>34</v>
      </c>
      <c r="G176" s="127">
        <f t="shared" si="21"/>
        <v>70</v>
      </c>
      <c r="H176" s="127">
        <v>8</v>
      </c>
      <c r="I176" s="127">
        <v>10</v>
      </c>
      <c r="J176" s="127">
        <f t="shared" si="28"/>
        <v>18</v>
      </c>
      <c r="K176" s="192">
        <f t="shared" si="29"/>
        <v>242</v>
      </c>
      <c r="L176" s="127"/>
      <c r="M176" s="322">
        <f t="shared" si="25"/>
        <v>70</v>
      </c>
      <c r="N176" s="127">
        <v>11</v>
      </c>
      <c r="O176" s="127">
        <v>14</v>
      </c>
      <c r="P176" s="322">
        <f t="shared" si="26"/>
        <v>25</v>
      </c>
      <c r="Q176" s="153">
        <f t="shared" si="27"/>
        <v>249</v>
      </c>
    </row>
    <row r="177" spans="1:17" s="1" customFormat="1" x14ac:dyDescent="0.3">
      <c r="A177" s="154" t="s">
        <v>254</v>
      </c>
      <c r="B177" s="127">
        <v>11</v>
      </c>
      <c r="C177" s="127">
        <v>11</v>
      </c>
      <c r="D177" s="322">
        <f t="shared" si="24"/>
        <v>22</v>
      </c>
      <c r="E177" s="127">
        <v>6</v>
      </c>
      <c r="F177" s="127">
        <v>5</v>
      </c>
      <c r="G177" s="127">
        <f t="shared" si="21"/>
        <v>11</v>
      </c>
      <c r="H177" s="127">
        <v>1</v>
      </c>
      <c r="I177" s="127">
        <v>1</v>
      </c>
      <c r="J177" s="127">
        <f t="shared" si="28"/>
        <v>2</v>
      </c>
      <c r="K177" s="192">
        <f t="shared" si="29"/>
        <v>35</v>
      </c>
      <c r="L177" s="127"/>
      <c r="M177" s="322">
        <f t="shared" si="25"/>
        <v>11</v>
      </c>
      <c r="N177" s="127">
        <v>2</v>
      </c>
      <c r="O177" s="127">
        <v>3</v>
      </c>
      <c r="P177" s="322">
        <f t="shared" si="26"/>
        <v>5</v>
      </c>
      <c r="Q177" s="153">
        <f t="shared" si="27"/>
        <v>38</v>
      </c>
    </row>
    <row r="178" spans="1:17" s="1" customFormat="1" x14ac:dyDescent="0.3">
      <c r="A178" s="154" t="s">
        <v>255</v>
      </c>
      <c r="B178" s="127">
        <v>33</v>
      </c>
      <c r="C178" s="127">
        <v>21</v>
      </c>
      <c r="D178" s="322">
        <f t="shared" si="24"/>
        <v>54</v>
      </c>
      <c r="E178" s="127">
        <v>17</v>
      </c>
      <c r="F178" s="127">
        <v>13</v>
      </c>
      <c r="G178" s="127">
        <f t="shared" si="21"/>
        <v>30</v>
      </c>
      <c r="H178" s="127">
        <v>3</v>
      </c>
      <c r="I178" s="127">
        <v>8</v>
      </c>
      <c r="J178" s="127">
        <f t="shared" si="28"/>
        <v>11</v>
      </c>
      <c r="K178" s="192">
        <f t="shared" si="29"/>
        <v>95</v>
      </c>
      <c r="L178" s="127"/>
      <c r="M178" s="322">
        <f t="shared" si="25"/>
        <v>30</v>
      </c>
      <c r="N178" s="127">
        <v>4</v>
      </c>
      <c r="O178" s="127">
        <v>9</v>
      </c>
      <c r="P178" s="322">
        <f t="shared" si="26"/>
        <v>13</v>
      </c>
      <c r="Q178" s="153">
        <f t="shared" si="27"/>
        <v>97</v>
      </c>
    </row>
    <row r="179" spans="1:17" s="1" customFormat="1" x14ac:dyDescent="0.3">
      <c r="A179" s="154" t="s">
        <v>256</v>
      </c>
      <c r="B179" s="127">
        <v>15</v>
      </c>
      <c r="C179" s="127">
        <v>9</v>
      </c>
      <c r="D179" s="322">
        <f t="shared" si="24"/>
        <v>24</v>
      </c>
      <c r="E179" s="127">
        <v>6</v>
      </c>
      <c r="F179" s="127">
        <v>6</v>
      </c>
      <c r="G179" s="127">
        <f t="shared" si="21"/>
        <v>12</v>
      </c>
      <c r="H179" s="127">
        <v>0</v>
      </c>
      <c r="I179" s="127">
        <v>0</v>
      </c>
      <c r="J179" s="127">
        <f t="shared" si="28"/>
        <v>0</v>
      </c>
      <c r="K179" s="192">
        <f t="shared" si="29"/>
        <v>36</v>
      </c>
      <c r="L179" s="127"/>
      <c r="M179" s="322">
        <f t="shared" si="25"/>
        <v>12</v>
      </c>
      <c r="N179" s="127">
        <v>4</v>
      </c>
      <c r="O179" s="127">
        <v>3</v>
      </c>
      <c r="P179" s="322">
        <f t="shared" si="26"/>
        <v>7</v>
      </c>
      <c r="Q179" s="153">
        <f t="shared" si="27"/>
        <v>43</v>
      </c>
    </row>
    <row r="180" spans="1:17" s="1" customFormat="1" x14ac:dyDescent="0.3">
      <c r="A180" s="154" t="s">
        <v>257</v>
      </c>
      <c r="B180" s="127">
        <v>146</v>
      </c>
      <c r="C180" s="127">
        <v>144</v>
      </c>
      <c r="D180" s="322">
        <f t="shared" si="24"/>
        <v>290</v>
      </c>
      <c r="E180" s="127">
        <v>59</v>
      </c>
      <c r="F180" s="127">
        <v>59</v>
      </c>
      <c r="G180" s="127">
        <f t="shared" si="21"/>
        <v>118</v>
      </c>
      <c r="H180" s="127">
        <v>17</v>
      </c>
      <c r="I180" s="127">
        <v>17</v>
      </c>
      <c r="J180" s="127">
        <f t="shared" si="28"/>
        <v>34</v>
      </c>
      <c r="K180" s="192">
        <f t="shared" si="29"/>
        <v>442</v>
      </c>
      <c r="L180" s="127"/>
      <c r="M180" s="322">
        <f t="shared" si="25"/>
        <v>118</v>
      </c>
      <c r="N180" s="127">
        <v>27</v>
      </c>
      <c r="O180" s="127">
        <v>25</v>
      </c>
      <c r="P180" s="322">
        <f t="shared" si="26"/>
        <v>52</v>
      </c>
      <c r="Q180" s="153">
        <f t="shared" si="27"/>
        <v>460</v>
      </c>
    </row>
    <row r="181" spans="1:17" s="1" customFormat="1" x14ac:dyDescent="0.3">
      <c r="A181" s="154" t="s">
        <v>258</v>
      </c>
      <c r="B181" s="127">
        <v>23</v>
      </c>
      <c r="C181" s="127">
        <v>12</v>
      </c>
      <c r="D181" s="322">
        <f t="shared" si="24"/>
        <v>35</v>
      </c>
      <c r="E181" s="127">
        <v>8</v>
      </c>
      <c r="F181" s="127">
        <v>9</v>
      </c>
      <c r="G181" s="127">
        <f t="shared" si="21"/>
        <v>17</v>
      </c>
      <c r="H181" s="127">
        <v>1</v>
      </c>
      <c r="I181" s="127">
        <v>2</v>
      </c>
      <c r="J181" s="127">
        <f t="shared" si="28"/>
        <v>3</v>
      </c>
      <c r="K181" s="192">
        <f t="shared" si="29"/>
        <v>55</v>
      </c>
      <c r="L181" s="127"/>
      <c r="M181" s="322">
        <f t="shared" si="25"/>
        <v>17</v>
      </c>
      <c r="N181" s="127">
        <v>2</v>
      </c>
      <c r="O181" s="127">
        <v>4</v>
      </c>
      <c r="P181" s="322">
        <f t="shared" si="26"/>
        <v>6</v>
      </c>
      <c r="Q181" s="153">
        <f t="shared" si="27"/>
        <v>58</v>
      </c>
    </row>
    <row r="182" spans="1:17" s="1" customFormat="1" x14ac:dyDescent="0.3">
      <c r="A182" s="154" t="s">
        <v>259</v>
      </c>
      <c r="B182" s="127">
        <v>104</v>
      </c>
      <c r="C182" s="127">
        <v>115</v>
      </c>
      <c r="D182" s="322">
        <f t="shared" si="24"/>
        <v>219</v>
      </c>
      <c r="E182" s="127">
        <v>44</v>
      </c>
      <c r="F182" s="127">
        <v>40</v>
      </c>
      <c r="G182" s="127">
        <f t="shared" si="21"/>
        <v>84</v>
      </c>
      <c r="H182" s="127">
        <v>13</v>
      </c>
      <c r="I182" s="127">
        <v>10</v>
      </c>
      <c r="J182" s="127">
        <f t="shared" si="28"/>
        <v>23</v>
      </c>
      <c r="K182" s="192">
        <f t="shared" si="29"/>
        <v>326</v>
      </c>
      <c r="L182" s="127"/>
      <c r="M182" s="322">
        <f t="shared" si="25"/>
        <v>84</v>
      </c>
      <c r="N182" s="127">
        <v>24</v>
      </c>
      <c r="O182" s="127">
        <v>26</v>
      </c>
      <c r="P182" s="322">
        <f t="shared" si="26"/>
        <v>50</v>
      </c>
      <c r="Q182" s="153">
        <f t="shared" si="27"/>
        <v>353</v>
      </c>
    </row>
    <row r="183" spans="1:17" s="1" customFormat="1" x14ac:dyDescent="0.3">
      <c r="A183" s="154" t="s">
        <v>260</v>
      </c>
      <c r="B183" s="127">
        <v>26</v>
      </c>
      <c r="C183" s="127">
        <v>19</v>
      </c>
      <c r="D183" s="322">
        <f t="shared" si="24"/>
        <v>45</v>
      </c>
      <c r="E183" s="127">
        <v>6</v>
      </c>
      <c r="F183" s="127">
        <v>8</v>
      </c>
      <c r="G183" s="127">
        <f t="shared" si="21"/>
        <v>14</v>
      </c>
      <c r="H183" s="127">
        <v>2</v>
      </c>
      <c r="I183" s="127">
        <v>1</v>
      </c>
      <c r="J183" s="127">
        <f t="shared" si="28"/>
        <v>3</v>
      </c>
      <c r="K183" s="192">
        <f t="shared" si="29"/>
        <v>62</v>
      </c>
      <c r="L183" s="127"/>
      <c r="M183" s="322">
        <f t="shared" si="25"/>
        <v>14</v>
      </c>
      <c r="N183" s="127">
        <v>5</v>
      </c>
      <c r="O183" s="127"/>
      <c r="P183" s="322">
        <f t="shared" si="26"/>
        <v>5</v>
      </c>
      <c r="Q183" s="153">
        <f t="shared" si="27"/>
        <v>64</v>
      </c>
    </row>
    <row r="184" spans="1:17" s="1" customFormat="1" x14ac:dyDescent="0.3">
      <c r="A184" s="154" t="s">
        <v>261</v>
      </c>
      <c r="B184" s="127">
        <v>107</v>
      </c>
      <c r="C184" s="127">
        <v>106</v>
      </c>
      <c r="D184" s="322">
        <f t="shared" si="24"/>
        <v>213</v>
      </c>
      <c r="E184" s="127">
        <v>41</v>
      </c>
      <c r="F184" s="127">
        <v>41</v>
      </c>
      <c r="G184" s="127">
        <f t="shared" si="21"/>
        <v>82</v>
      </c>
      <c r="H184" s="127">
        <v>12</v>
      </c>
      <c r="I184" s="127">
        <v>20</v>
      </c>
      <c r="J184" s="127">
        <f t="shared" si="28"/>
        <v>32</v>
      </c>
      <c r="K184" s="192">
        <f t="shared" si="29"/>
        <v>327</v>
      </c>
      <c r="L184" s="127"/>
      <c r="M184" s="322">
        <f t="shared" si="25"/>
        <v>82</v>
      </c>
      <c r="N184" s="127">
        <v>21</v>
      </c>
      <c r="O184" s="127">
        <v>21</v>
      </c>
      <c r="P184" s="322">
        <f t="shared" si="26"/>
        <v>42</v>
      </c>
      <c r="Q184" s="153">
        <f>SUM(D184,M184,P184)</f>
        <v>337</v>
      </c>
    </row>
    <row r="185" spans="1:17" s="1" customFormat="1" x14ac:dyDescent="0.3">
      <c r="A185" s="154" t="s">
        <v>262</v>
      </c>
      <c r="B185" s="127">
        <v>369</v>
      </c>
      <c r="C185" s="127">
        <v>368</v>
      </c>
      <c r="D185" s="322">
        <f t="shared" si="24"/>
        <v>737</v>
      </c>
      <c r="E185" s="127">
        <v>76</v>
      </c>
      <c r="F185" s="127">
        <v>52</v>
      </c>
      <c r="G185" s="127">
        <f t="shared" si="21"/>
        <v>128</v>
      </c>
      <c r="H185" s="127">
        <v>45</v>
      </c>
      <c r="I185" s="127">
        <v>39</v>
      </c>
      <c r="J185" s="127">
        <f t="shared" si="28"/>
        <v>84</v>
      </c>
      <c r="K185" s="192">
        <f t="shared" si="29"/>
        <v>949</v>
      </c>
      <c r="L185" s="127"/>
      <c r="M185" s="322">
        <f t="shared" si="25"/>
        <v>128</v>
      </c>
      <c r="N185" s="127">
        <v>71</v>
      </c>
      <c r="O185" s="127">
        <v>73</v>
      </c>
      <c r="P185" s="322">
        <f t="shared" si="26"/>
        <v>144</v>
      </c>
      <c r="Q185" s="153">
        <f>SUM(D185,M185,P185)</f>
        <v>1009</v>
      </c>
    </row>
    <row r="186" spans="1:17" s="1" customFormat="1" x14ac:dyDescent="0.3">
      <c r="A186" s="154" t="s">
        <v>263</v>
      </c>
      <c r="B186" s="127">
        <v>2</v>
      </c>
      <c r="C186" s="127">
        <v>2</v>
      </c>
      <c r="D186" s="322">
        <f t="shared" si="24"/>
        <v>4</v>
      </c>
      <c r="E186" s="127">
        <v>3</v>
      </c>
      <c r="F186" s="127"/>
      <c r="G186" s="127">
        <f t="shared" si="21"/>
        <v>3</v>
      </c>
      <c r="H186" s="127">
        <v>0</v>
      </c>
      <c r="I186" s="127">
        <v>0</v>
      </c>
      <c r="J186" s="127">
        <f t="shared" si="28"/>
        <v>0</v>
      </c>
      <c r="K186" s="192">
        <f t="shared" si="29"/>
        <v>7</v>
      </c>
      <c r="L186" s="127"/>
      <c r="M186" s="322">
        <f t="shared" si="25"/>
        <v>3</v>
      </c>
      <c r="N186" s="127">
        <v>1</v>
      </c>
      <c r="O186" s="127">
        <v>2</v>
      </c>
      <c r="P186" s="322">
        <f t="shared" si="26"/>
        <v>3</v>
      </c>
      <c r="Q186" s="153">
        <f>SUM(D186,M186,P186)</f>
        <v>10</v>
      </c>
    </row>
    <row r="187" spans="1:17" s="1" customFormat="1" x14ac:dyDescent="0.3">
      <c r="A187" s="154" t="s">
        <v>264</v>
      </c>
      <c r="B187" s="127">
        <v>31</v>
      </c>
      <c r="C187" s="127">
        <v>13</v>
      </c>
      <c r="D187" s="323">
        <f t="shared" si="24"/>
        <v>44</v>
      </c>
      <c r="E187" s="127">
        <v>11</v>
      </c>
      <c r="F187" s="127">
        <v>10</v>
      </c>
      <c r="G187" s="127">
        <f t="shared" si="21"/>
        <v>21</v>
      </c>
      <c r="H187" s="127">
        <v>0</v>
      </c>
      <c r="I187" s="127">
        <v>3</v>
      </c>
      <c r="J187" s="127">
        <f t="shared" si="28"/>
        <v>3</v>
      </c>
      <c r="K187" s="192">
        <f t="shared" si="29"/>
        <v>68</v>
      </c>
      <c r="L187" s="193"/>
      <c r="M187" s="322">
        <f t="shared" si="25"/>
        <v>21</v>
      </c>
      <c r="N187" s="127">
        <v>2</v>
      </c>
      <c r="O187" s="127">
        <v>6</v>
      </c>
      <c r="P187" s="322">
        <f t="shared" si="26"/>
        <v>8</v>
      </c>
      <c r="Q187" s="153">
        <f>SUM(D187,M187,P187)</f>
        <v>73</v>
      </c>
    </row>
    <row r="188" spans="1:17" s="1" customFormat="1" ht="15" thickBot="1" x14ac:dyDescent="0.35">
      <c r="A188" s="142" t="s">
        <v>17</v>
      </c>
      <c r="B188" s="155">
        <f>SUM(B10:B187)</f>
        <v>94680</v>
      </c>
      <c r="C188" s="155">
        <f t="shared" ref="C188:O188" si="30">SUM(C10:C187)</f>
        <v>91557</v>
      </c>
      <c r="D188" s="155">
        <f t="shared" si="24"/>
        <v>186237</v>
      </c>
      <c r="E188" s="155">
        <f t="shared" si="30"/>
        <v>38016</v>
      </c>
      <c r="F188" s="155">
        <f t="shared" si="30"/>
        <v>33485</v>
      </c>
      <c r="G188" s="155">
        <f t="shared" si="30"/>
        <v>71467</v>
      </c>
      <c r="H188" s="155">
        <f t="shared" si="30"/>
        <v>17753</v>
      </c>
      <c r="I188" s="155">
        <f t="shared" si="30"/>
        <v>20019</v>
      </c>
      <c r="J188" s="155">
        <f t="shared" si="30"/>
        <v>37772</v>
      </c>
      <c r="K188" s="155">
        <f t="shared" si="30"/>
        <v>295411</v>
      </c>
      <c r="L188" s="155">
        <f t="shared" si="30"/>
        <v>0</v>
      </c>
      <c r="M188" s="155">
        <f t="shared" si="30"/>
        <v>71501</v>
      </c>
      <c r="N188" s="155">
        <f t="shared" si="30"/>
        <v>22695</v>
      </c>
      <c r="O188" s="155">
        <f t="shared" si="30"/>
        <v>25742</v>
      </c>
      <c r="P188" s="155">
        <f>SUM(P10:P187)</f>
        <v>48437</v>
      </c>
      <c r="Q188" s="156">
        <f>SUM(Q10:Q187)</f>
        <v>306175</v>
      </c>
    </row>
    <row r="189" spans="1:17" s="1" customFormat="1" x14ac:dyDescent="0.3">
      <c r="A189" s="104"/>
    </row>
    <row r="190" spans="1:17" s="1" customFormat="1" x14ac:dyDescent="0.3">
      <c r="A190" s="358" t="s">
        <v>294</v>
      </c>
      <c r="B190" s="337"/>
      <c r="C190" s="337"/>
      <c r="D190" s="337"/>
      <c r="E190" s="337"/>
      <c r="F190" s="337"/>
      <c r="G190" s="337"/>
      <c r="H190" s="337"/>
      <c r="I190" s="337"/>
      <c r="J190" s="337"/>
      <c r="K190" s="337"/>
      <c r="L190" s="337"/>
      <c r="M190" s="337"/>
      <c r="N190" s="337"/>
      <c r="O190" s="337"/>
      <c r="P190" s="337"/>
      <c r="Q190" s="337"/>
    </row>
    <row r="191" spans="1:17" s="1" customFormat="1" x14ac:dyDescent="0.3">
      <c r="A191" s="405" t="s">
        <v>275</v>
      </c>
      <c r="B191" s="405"/>
      <c r="C191" s="405"/>
      <c r="D191" s="405"/>
      <c r="E191" s="405"/>
      <c r="F191" s="405"/>
      <c r="G191" s="405"/>
      <c r="H191" s="405"/>
      <c r="I191" s="405"/>
      <c r="J191" s="405"/>
      <c r="K191" s="405"/>
      <c r="L191" s="405"/>
      <c r="M191" s="405"/>
      <c r="N191" s="405"/>
      <c r="O191" s="405"/>
      <c r="P191" s="405"/>
      <c r="Q191" s="405"/>
    </row>
    <row r="192" spans="1:17" ht="14.25" customHeight="1" x14ac:dyDescent="0.3">
      <c r="B192" s="20"/>
      <c r="C192" s="20"/>
      <c r="D192" s="20"/>
      <c r="E192" s="20"/>
      <c r="F192" s="20"/>
      <c r="G192" s="20"/>
      <c r="H192" s="20"/>
      <c r="I192" s="20"/>
      <c r="J192" s="20"/>
      <c r="K192" s="20"/>
    </row>
    <row r="193" spans="2:11" ht="14.25" customHeight="1" x14ac:dyDescent="0.3">
      <c r="B193" s="20"/>
      <c r="C193" s="20"/>
      <c r="D193" s="20"/>
      <c r="E193" s="20"/>
      <c r="F193" s="20"/>
      <c r="G193" s="20"/>
      <c r="H193" s="20"/>
      <c r="I193" s="20"/>
      <c r="J193" s="20"/>
      <c r="K193" s="20"/>
    </row>
    <row r="194" spans="2:11" ht="14.25" customHeight="1" x14ac:dyDescent="0.3">
      <c r="B194" s="20"/>
      <c r="C194" s="20"/>
      <c r="D194" s="20"/>
      <c r="E194" s="20"/>
      <c r="F194" s="20"/>
      <c r="G194" s="20"/>
      <c r="H194" s="20"/>
      <c r="I194" s="20"/>
      <c r="J194" s="20"/>
      <c r="K194" s="20"/>
    </row>
    <row r="195" spans="2:11" ht="14.25" customHeight="1" x14ac:dyDescent="0.3">
      <c r="B195" s="20"/>
      <c r="C195" s="20"/>
      <c r="D195" s="20"/>
      <c r="E195" s="20"/>
      <c r="F195" s="20"/>
      <c r="G195" s="20"/>
      <c r="H195" s="20"/>
      <c r="I195" s="20"/>
      <c r="J195" s="20"/>
      <c r="K195" s="20"/>
    </row>
    <row r="196" spans="2:11" ht="14.25" customHeight="1" x14ac:dyDescent="0.3">
      <c r="B196" s="20"/>
      <c r="C196" s="20"/>
      <c r="D196" s="20"/>
      <c r="E196" s="20"/>
      <c r="F196" s="20"/>
      <c r="G196" s="20"/>
      <c r="H196" s="20"/>
      <c r="I196" s="20"/>
      <c r="J196" s="20"/>
      <c r="K196" s="20"/>
    </row>
    <row r="197" spans="2:11" ht="14.25" customHeight="1" x14ac:dyDescent="0.3">
      <c r="B197" s="20"/>
      <c r="C197" s="20"/>
      <c r="D197" s="20"/>
      <c r="E197" s="20"/>
      <c r="F197" s="20"/>
      <c r="G197" s="20"/>
      <c r="H197" s="20"/>
      <c r="I197" s="20"/>
      <c r="J197" s="20"/>
      <c r="K197" s="20"/>
    </row>
    <row r="198" spans="2:11" ht="14.25" customHeight="1" x14ac:dyDescent="0.3">
      <c r="B198" s="20"/>
      <c r="C198" s="20"/>
      <c r="D198" s="20"/>
      <c r="E198" s="20"/>
      <c r="F198" s="20"/>
      <c r="G198" s="20"/>
      <c r="H198" s="20"/>
      <c r="I198" s="20"/>
      <c r="J198" s="20"/>
      <c r="K198" s="20"/>
    </row>
    <row r="199" spans="2:11" ht="14.25" customHeight="1" x14ac:dyDescent="0.3">
      <c r="B199" s="20"/>
      <c r="C199" s="20"/>
      <c r="D199" s="20"/>
      <c r="E199" s="20"/>
      <c r="F199" s="20"/>
      <c r="G199" s="20"/>
      <c r="H199" s="20"/>
      <c r="I199" s="20"/>
      <c r="J199" s="20"/>
      <c r="K199" s="20"/>
    </row>
    <row r="200" spans="2:11" ht="14.25" customHeight="1" x14ac:dyDescent="0.3">
      <c r="B200" s="20"/>
      <c r="C200" s="20"/>
      <c r="D200" s="20"/>
      <c r="E200" s="20"/>
      <c r="F200" s="20"/>
      <c r="G200" s="20"/>
      <c r="H200" s="20"/>
      <c r="I200" s="20"/>
      <c r="J200" s="20"/>
      <c r="K200" s="20"/>
    </row>
    <row r="201" spans="2:11" ht="14.25" customHeight="1" x14ac:dyDescent="0.3">
      <c r="B201" s="20"/>
      <c r="C201" s="20"/>
      <c r="D201" s="20"/>
      <c r="E201" s="20"/>
      <c r="F201" s="20"/>
      <c r="G201" s="20"/>
      <c r="H201" s="20"/>
      <c r="I201" s="20"/>
      <c r="J201" s="20"/>
      <c r="K201" s="20"/>
    </row>
    <row r="202" spans="2:11" ht="14.25" customHeight="1" x14ac:dyDescent="0.3">
      <c r="B202" s="20"/>
      <c r="C202" s="20"/>
      <c r="D202" s="20"/>
      <c r="E202" s="20"/>
      <c r="F202" s="20"/>
      <c r="G202" s="20"/>
      <c r="H202" s="20"/>
      <c r="I202" s="20"/>
      <c r="J202" s="20"/>
      <c r="K202" s="20"/>
    </row>
    <row r="203" spans="2:11" ht="14.25" customHeight="1" x14ac:dyDescent="0.3">
      <c r="B203" s="20"/>
      <c r="C203" s="20"/>
      <c r="D203" s="20"/>
      <c r="E203" s="20"/>
      <c r="F203" s="20"/>
      <c r="G203" s="20"/>
      <c r="H203" s="20"/>
      <c r="I203" s="20"/>
      <c r="J203" s="20"/>
      <c r="K203" s="20"/>
    </row>
    <row r="204" spans="2:11" ht="14.25" customHeight="1" x14ac:dyDescent="0.3">
      <c r="B204" s="20"/>
      <c r="C204" s="20"/>
      <c r="D204" s="20"/>
      <c r="E204" s="20"/>
      <c r="F204" s="20"/>
      <c r="G204" s="20"/>
      <c r="H204" s="20"/>
      <c r="I204" s="20"/>
      <c r="J204" s="20"/>
      <c r="K204" s="20"/>
    </row>
    <row r="205" spans="2:11" ht="14.25" customHeight="1" x14ac:dyDescent="0.3">
      <c r="B205" s="20"/>
      <c r="C205" s="20"/>
      <c r="D205" s="20"/>
      <c r="E205" s="20"/>
      <c r="F205" s="20"/>
      <c r="G205" s="20"/>
      <c r="H205" s="20"/>
      <c r="I205" s="20"/>
      <c r="J205" s="20"/>
      <c r="K205" s="20"/>
    </row>
    <row r="206" spans="2:11" ht="14.25" customHeight="1" x14ac:dyDescent="0.3">
      <c r="B206" s="20"/>
      <c r="C206" s="20"/>
      <c r="D206" s="20"/>
      <c r="E206" s="20"/>
      <c r="F206" s="20"/>
      <c r="G206" s="20"/>
      <c r="H206" s="20"/>
      <c r="I206" s="20"/>
      <c r="J206" s="20"/>
      <c r="K206" s="20"/>
    </row>
    <row r="207" spans="2:11" ht="14.25" customHeight="1" x14ac:dyDescent="0.3">
      <c r="B207" s="20"/>
      <c r="C207" s="20"/>
      <c r="D207" s="20"/>
      <c r="E207" s="20"/>
      <c r="F207" s="20"/>
      <c r="G207" s="20"/>
      <c r="H207" s="20"/>
      <c r="I207" s="20"/>
      <c r="J207" s="20"/>
      <c r="K207" s="20"/>
    </row>
    <row r="208" spans="2:11" ht="14.25" customHeight="1" x14ac:dyDescent="0.3">
      <c r="B208" s="20"/>
      <c r="C208" s="20"/>
      <c r="D208" s="20"/>
      <c r="E208" s="20"/>
      <c r="F208" s="20"/>
      <c r="G208" s="20"/>
      <c r="H208" s="20"/>
      <c r="I208" s="20"/>
      <c r="J208" s="20"/>
      <c r="K208" s="20"/>
    </row>
    <row r="209" spans="2:11" ht="14.25" customHeight="1" x14ac:dyDescent="0.3">
      <c r="B209" s="20"/>
      <c r="C209" s="20"/>
      <c r="D209" s="20"/>
      <c r="E209" s="20"/>
      <c r="F209" s="20"/>
      <c r="G209" s="20"/>
      <c r="H209" s="20"/>
      <c r="I209" s="20"/>
      <c r="J209" s="20"/>
      <c r="K209" s="20"/>
    </row>
    <row r="210" spans="2:11" ht="14.25" customHeight="1" x14ac:dyDescent="0.3">
      <c r="B210" s="20"/>
      <c r="C210" s="20"/>
      <c r="D210" s="20"/>
      <c r="E210" s="20"/>
      <c r="F210" s="20"/>
      <c r="G210" s="20"/>
      <c r="H210" s="20"/>
      <c r="I210" s="20"/>
      <c r="J210" s="20"/>
      <c r="K210" s="20"/>
    </row>
    <row r="211" spans="2:11" ht="14.25" customHeight="1" x14ac:dyDescent="0.3">
      <c r="B211" s="20"/>
      <c r="C211" s="20"/>
      <c r="D211" s="20"/>
      <c r="E211" s="20"/>
      <c r="F211" s="20"/>
      <c r="G211" s="20"/>
      <c r="H211" s="20"/>
      <c r="I211" s="20"/>
      <c r="J211" s="20"/>
      <c r="K211" s="20"/>
    </row>
    <row r="212" spans="2:11" ht="14.25" customHeight="1" x14ac:dyDescent="0.3">
      <c r="B212" s="20"/>
      <c r="C212" s="20"/>
      <c r="D212" s="20"/>
      <c r="E212" s="20"/>
      <c r="F212" s="20"/>
      <c r="G212" s="20"/>
      <c r="H212" s="20"/>
      <c r="I212" s="20"/>
      <c r="J212" s="20"/>
      <c r="K212" s="20"/>
    </row>
    <row r="213" spans="2:11" ht="14.25" customHeight="1" x14ac:dyDescent="0.3">
      <c r="B213" s="20"/>
      <c r="C213" s="20"/>
      <c r="D213" s="20"/>
      <c r="E213" s="20"/>
      <c r="F213" s="20"/>
      <c r="G213" s="20"/>
      <c r="H213" s="20"/>
      <c r="I213" s="20"/>
      <c r="J213" s="20"/>
      <c r="K213" s="20"/>
    </row>
    <row r="214" spans="2:11" ht="14.25" customHeight="1" x14ac:dyDescent="0.3">
      <c r="B214" s="20"/>
      <c r="C214" s="20"/>
      <c r="D214" s="20"/>
      <c r="E214" s="20"/>
      <c r="F214" s="20"/>
      <c r="G214" s="20"/>
      <c r="H214" s="20"/>
      <c r="I214" s="20"/>
      <c r="J214" s="20"/>
      <c r="K214" s="20"/>
    </row>
    <row r="215" spans="2:11" ht="14.25" customHeight="1" x14ac:dyDescent="0.3">
      <c r="B215" s="20"/>
      <c r="C215" s="20"/>
      <c r="D215" s="20"/>
      <c r="E215" s="20"/>
      <c r="F215" s="20"/>
      <c r="G215" s="20"/>
      <c r="H215" s="20"/>
      <c r="I215" s="20"/>
      <c r="J215" s="20"/>
      <c r="K215" s="20"/>
    </row>
    <row r="216" spans="2:11" ht="14.25" customHeight="1" x14ac:dyDescent="0.3">
      <c r="B216" s="20"/>
      <c r="C216" s="20"/>
      <c r="D216" s="20"/>
      <c r="E216" s="20"/>
      <c r="F216" s="20"/>
      <c r="G216" s="20"/>
      <c r="H216" s="20"/>
      <c r="I216" s="20"/>
      <c r="J216" s="20"/>
      <c r="K216" s="20"/>
    </row>
    <row r="217" spans="2:11" ht="14.25" customHeight="1" x14ac:dyDescent="0.3">
      <c r="B217" s="20"/>
      <c r="C217" s="20"/>
      <c r="D217" s="20"/>
      <c r="E217" s="20"/>
      <c r="F217" s="20"/>
      <c r="G217" s="20"/>
      <c r="H217" s="20"/>
      <c r="I217" s="20"/>
      <c r="J217" s="20"/>
      <c r="K217" s="20"/>
    </row>
    <row r="218" spans="2:11" ht="14.25" customHeight="1" x14ac:dyDescent="0.3">
      <c r="B218" s="20"/>
      <c r="C218" s="20"/>
      <c r="D218" s="20"/>
      <c r="E218" s="20"/>
      <c r="F218" s="20"/>
      <c r="G218" s="20"/>
      <c r="H218" s="20"/>
      <c r="I218" s="20"/>
      <c r="J218" s="20"/>
      <c r="K218" s="20"/>
    </row>
    <row r="219" spans="2:11" ht="14.25" customHeight="1" x14ac:dyDescent="0.3">
      <c r="B219" s="20"/>
      <c r="C219" s="20"/>
      <c r="D219" s="20"/>
      <c r="E219" s="20"/>
      <c r="F219" s="20"/>
      <c r="G219" s="20"/>
      <c r="H219" s="20"/>
      <c r="I219" s="20"/>
      <c r="J219" s="20"/>
      <c r="K219" s="20"/>
    </row>
    <row r="220" spans="2:11" ht="14.25" customHeight="1" x14ac:dyDescent="0.3">
      <c r="B220" s="20"/>
      <c r="C220" s="20"/>
      <c r="D220" s="20"/>
      <c r="E220" s="20"/>
      <c r="F220" s="20"/>
      <c r="G220" s="20"/>
      <c r="H220" s="20"/>
      <c r="I220" s="20"/>
      <c r="J220" s="20"/>
      <c r="K220" s="20"/>
    </row>
    <row r="221" spans="2:11" ht="14.25" customHeight="1" x14ac:dyDescent="0.3">
      <c r="B221" s="20"/>
      <c r="C221" s="20"/>
      <c r="D221" s="20"/>
      <c r="E221" s="20"/>
      <c r="F221" s="20"/>
      <c r="G221" s="20"/>
      <c r="H221" s="20"/>
      <c r="I221" s="20"/>
      <c r="J221" s="20"/>
      <c r="K221" s="20"/>
    </row>
    <row r="222" spans="2:11" ht="14.25" customHeight="1" x14ac:dyDescent="0.3">
      <c r="B222" s="20"/>
      <c r="C222" s="20"/>
      <c r="D222" s="20"/>
      <c r="E222" s="20"/>
      <c r="F222" s="20"/>
      <c r="G222" s="20"/>
      <c r="H222" s="20"/>
      <c r="I222" s="20"/>
      <c r="J222" s="20"/>
      <c r="K222" s="20"/>
    </row>
    <row r="223" spans="2:11" ht="14.25" customHeight="1" x14ac:dyDescent="0.3">
      <c r="B223" s="20"/>
      <c r="C223" s="20"/>
      <c r="D223" s="20"/>
      <c r="E223" s="20"/>
      <c r="F223" s="20"/>
      <c r="G223" s="20"/>
      <c r="H223" s="20"/>
      <c r="I223" s="20"/>
      <c r="J223" s="20"/>
      <c r="K223" s="20"/>
    </row>
    <row r="224" spans="2:11" ht="14.25" customHeight="1" x14ac:dyDescent="0.3">
      <c r="B224" s="20"/>
      <c r="C224" s="20"/>
      <c r="D224" s="20"/>
      <c r="E224" s="20"/>
      <c r="F224" s="20"/>
      <c r="G224" s="20"/>
      <c r="H224" s="20"/>
      <c r="I224" s="20"/>
      <c r="J224" s="20"/>
      <c r="K224" s="20"/>
    </row>
    <row r="225" spans="2:11" ht="14.25" customHeight="1" x14ac:dyDescent="0.3">
      <c r="B225" s="20"/>
      <c r="C225" s="20"/>
      <c r="D225" s="20"/>
      <c r="E225" s="20"/>
      <c r="F225" s="20"/>
      <c r="G225" s="20"/>
      <c r="H225" s="20"/>
      <c r="I225" s="20"/>
      <c r="J225" s="20"/>
      <c r="K225" s="20"/>
    </row>
    <row r="226" spans="2:11" ht="14.25" customHeight="1" x14ac:dyDescent="0.3">
      <c r="B226" s="20"/>
      <c r="C226" s="20"/>
      <c r="D226" s="20"/>
      <c r="E226" s="20"/>
      <c r="F226" s="20"/>
      <c r="G226" s="20"/>
      <c r="H226" s="20"/>
      <c r="I226" s="20"/>
      <c r="J226" s="20"/>
      <c r="K226" s="20"/>
    </row>
    <row r="227" spans="2:11" ht="14.25" customHeight="1" x14ac:dyDescent="0.3">
      <c r="B227" s="20"/>
      <c r="C227" s="20"/>
      <c r="D227" s="20"/>
      <c r="E227" s="20"/>
      <c r="F227" s="20"/>
      <c r="G227" s="20"/>
      <c r="H227" s="20"/>
      <c r="I227" s="20"/>
      <c r="J227" s="20"/>
      <c r="K227" s="20"/>
    </row>
    <row r="228" spans="2:11" ht="14.25" customHeight="1" x14ac:dyDescent="0.3">
      <c r="B228" s="20"/>
      <c r="C228" s="20"/>
      <c r="D228" s="20"/>
      <c r="E228" s="20"/>
      <c r="F228" s="20"/>
      <c r="G228" s="20"/>
      <c r="H228" s="20"/>
      <c r="I228" s="20"/>
      <c r="J228" s="20"/>
      <c r="K228" s="20"/>
    </row>
    <row r="229" spans="2:11" ht="14.25" customHeight="1" x14ac:dyDescent="0.3">
      <c r="B229" s="20"/>
      <c r="C229" s="20"/>
      <c r="D229" s="20"/>
      <c r="E229" s="20"/>
      <c r="F229" s="20"/>
      <c r="G229" s="20"/>
      <c r="H229" s="20"/>
      <c r="I229" s="20"/>
      <c r="J229" s="20"/>
      <c r="K229" s="20"/>
    </row>
    <row r="230" spans="2:11" ht="14.25" customHeight="1" x14ac:dyDescent="0.3">
      <c r="B230" s="20"/>
      <c r="C230" s="20"/>
      <c r="D230" s="20"/>
      <c r="E230" s="20"/>
      <c r="F230" s="20"/>
      <c r="G230" s="20"/>
      <c r="H230" s="20"/>
      <c r="I230" s="20"/>
      <c r="J230" s="20"/>
      <c r="K230" s="20"/>
    </row>
    <row r="231" spans="2:11" ht="14.25" customHeight="1" x14ac:dyDescent="0.3">
      <c r="B231" s="20"/>
      <c r="C231" s="20"/>
      <c r="D231" s="20"/>
      <c r="E231" s="20"/>
      <c r="F231" s="20"/>
      <c r="G231" s="20"/>
      <c r="H231" s="20"/>
      <c r="I231" s="20"/>
      <c r="J231" s="20"/>
      <c r="K231" s="20"/>
    </row>
    <row r="232" spans="2:11" ht="14.25" customHeight="1" x14ac:dyDescent="0.3">
      <c r="B232" s="20"/>
      <c r="C232" s="20"/>
      <c r="D232" s="20"/>
      <c r="E232" s="20"/>
      <c r="F232" s="20"/>
      <c r="G232" s="20"/>
      <c r="H232" s="20"/>
      <c r="I232" s="20"/>
      <c r="J232" s="20"/>
      <c r="K232" s="20"/>
    </row>
    <row r="233" spans="2:11" ht="14.25" customHeight="1" x14ac:dyDescent="0.3">
      <c r="B233" s="20"/>
      <c r="C233" s="20"/>
      <c r="D233" s="20"/>
      <c r="E233" s="20"/>
      <c r="F233" s="20"/>
      <c r="G233" s="20"/>
      <c r="H233" s="20"/>
      <c r="I233" s="20"/>
      <c r="J233" s="20"/>
      <c r="K233" s="20"/>
    </row>
    <row r="234" spans="2:11" ht="14.25" customHeight="1" x14ac:dyDescent="0.3">
      <c r="B234" s="20"/>
      <c r="C234" s="20"/>
      <c r="D234" s="20"/>
      <c r="E234" s="20"/>
      <c r="F234" s="20"/>
      <c r="G234" s="20"/>
      <c r="H234" s="20"/>
      <c r="I234" s="20"/>
      <c r="J234" s="20"/>
      <c r="K234" s="20"/>
    </row>
    <row r="235" spans="2:11" ht="14.25" customHeight="1" x14ac:dyDescent="0.3">
      <c r="B235" s="20"/>
      <c r="C235" s="20"/>
      <c r="D235" s="20"/>
      <c r="E235" s="20"/>
      <c r="F235" s="20"/>
      <c r="G235" s="20"/>
      <c r="H235" s="20"/>
      <c r="I235" s="20"/>
      <c r="J235" s="20"/>
      <c r="K235" s="20"/>
    </row>
    <row r="236" spans="2:11" ht="14.25" customHeight="1" x14ac:dyDescent="0.3">
      <c r="B236" s="20"/>
      <c r="C236" s="20"/>
      <c r="D236" s="20"/>
      <c r="E236" s="20"/>
      <c r="F236" s="20"/>
      <c r="G236" s="20"/>
      <c r="H236" s="20"/>
      <c r="I236" s="20"/>
      <c r="J236" s="20"/>
      <c r="K236" s="20"/>
    </row>
    <row r="237" spans="2:11" ht="14.25" customHeight="1" x14ac:dyDescent="0.3">
      <c r="B237" s="20"/>
      <c r="C237" s="20"/>
      <c r="D237" s="20"/>
      <c r="E237" s="20"/>
      <c r="F237" s="20"/>
      <c r="G237" s="20"/>
      <c r="H237" s="20"/>
      <c r="I237" s="20"/>
      <c r="J237" s="20"/>
      <c r="K237" s="20"/>
    </row>
    <row r="238" spans="2:11" ht="14.25" customHeight="1" x14ac:dyDescent="0.3">
      <c r="B238" s="20"/>
      <c r="C238" s="20"/>
      <c r="D238" s="20"/>
      <c r="E238" s="20"/>
      <c r="F238" s="20"/>
      <c r="G238" s="20"/>
      <c r="H238" s="20"/>
      <c r="I238" s="20"/>
      <c r="J238" s="20"/>
      <c r="K238" s="20"/>
    </row>
    <row r="239" spans="2:11" ht="14.25" customHeight="1" x14ac:dyDescent="0.3">
      <c r="B239" s="20"/>
      <c r="C239" s="20"/>
      <c r="D239" s="20"/>
      <c r="E239" s="20"/>
      <c r="F239" s="20"/>
      <c r="G239" s="20"/>
      <c r="H239" s="20"/>
      <c r="I239" s="20"/>
      <c r="J239" s="20"/>
      <c r="K239" s="20"/>
    </row>
    <row r="240" spans="2:11" ht="14.25" customHeight="1" x14ac:dyDescent="0.3">
      <c r="B240" s="20"/>
      <c r="C240" s="20"/>
      <c r="D240" s="20"/>
      <c r="E240" s="20"/>
      <c r="F240" s="20"/>
      <c r="G240" s="20"/>
      <c r="H240" s="20"/>
      <c r="I240" s="20"/>
      <c r="J240" s="20"/>
      <c r="K240" s="20"/>
    </row>
    <row r="241" spans="2:11" ht="14.25" customHeight="1" x14ac:dyDescent="0.3">
      <c r="B241" s="20"/>
      <c r="C241" s="20"/>
      <c r="D241" s="20"/>
      <c r="E241" s="20"/>
      <c r="F241" s="20"/>
      <c r="G241" s="20"/>
      <c r="H241" s="20"/>
      <c r="I241" s="20"/>
      <c r="J241" s="20"/>
      <c r="K241" s="20"/>
    </row>
    <row r="242" spans="2:11" ht="14.25" customHeight="1" x14ac:dyDescent="0.3">
      <c r="B242" s="20"/>
      <c r="C242" s="20"/>
      <c r="D242" s="20"/>
      <c r="E242" s="20"/>
      <c r="F242" s="20"/>
      <c r="G242" s="20"/>
      <c r="H242" s="20"/>
      <c r="I242" s="20"/>
      <c r="J242" s="20"/>
      <c r="K242" s="20"/>
    </row>
    <row r="243" spans="2:11" ht="14.25" customHeight="1" x14ac:dyDescent="0.3">
      <c r="B243" s="20"/>
      <c r="C243" s="20"/>
      <c r="D243" s="20"/>
      <c r="E243" s="20"/>
      <c r="F243" s="20"/>
      <c r="G243" s="20"/>
      <c r="H243" s="20"/>
      <c r="I243" s="20"/>
      <c r="J243" s="20"/>
      <c r="K243" s="20"/>
    </row>
    <row r="244" spans="2:11" ht="14.25" customHeight="1" x14ac:dyDescent="0.3">
      <c r="B244" s="20"/>
      <c r="C244" s="20"/>
      <c r="D244" s="20"/>
      <c r="E244" s="20"/>
      <c r="F244" s="20"/>
      <c r="G244" s="20"/>
      <c r="H244" s="20"/>
      <c r="I244" s="20"/>
      <c r="J244" s="20"/>
      <c r="K244" s="20"/>
    </row>
    <row r="245" spans="2:11" ht="14.25" customHeight="1" x14ac:dyDescent="0.3">
      <c r="B245" s="20"/>
      <c r="C245" s="20"/>
      <c r="D245" s="20"/>
      <c r="E245" s="20"/>
      <c r="F245" s="20"/>
      <c r="G245" s="20"/>
      <c r="H245" s="20"/>
      <c r="I245" s="20"/>
      <c r="J245" s="20"/>
      <c r="K245" s="20"/>
    </row>
    <row r="246" spans="2:11" ht="14.25" customHeight="1" x14ac:dyDescent="0.3">
      <c r="B246" s="20"/>
      <c r="C246" s="20"/>
      <c r="D246" s="20"/>
      <c r="E246" s="20"/>
      <c r="F246" s="20"/>
      <c r="G246" s="20"/>
      <c r="H246" s="20"/>
      <c r="I246" s="20"/>
      <c r="J246" s="20"/>
      <c r="K246" s="20"/>
    </row>
    <row r="247" spans="2:11" ht="14.25" customHeight="1" x14ac:dyDescent="0.3">
      <c r="B247" s="20"/>
      <c r="C247" s="20"/>
      <c r="D247" s="20"/>
      <c r="E247" s="20"/>
      <c r="F247" s="20"/>
      <c r="G247" s="20"/>
      <c r="H247" s="20"/>
      <c r="I247" s="20"/>
      <c r="J247" s="20"/>
      <c r="K247" s="20"/>
    </row>
    <row r="248" spans="2:11" ht="14.25" customHeight="1" x14ac:dyDescent="0.3">
      <c r="B248" s="20"/>
      <c r="C248" s="20"/>
      <c r="D248" s="20"/>
      <c r="E248" s="20"/>
      <c r="F248" s="20"/>
      <c r="G248" s="20"/>
      <c r="H248" s="20"/>
      <c r="I248" s="20"/>
      <c r="J248" s="20"/>
      <c r="K248" s="20"/>
    </row>
    <row r="249" spans="2:11" ht="14.25" customHeight="1" x14ac:dyDescent="0.3">
      <c r="B249" s="20"/>
      <c r="C249" s="20"/>
      <c r="D249" s="20"/>
      <c r="E249" s="20"/>
      <c r="F249" s="20"/>
      <c r="G249" s="20"/>
      <c r="H249" s="20"/>
      <c r="I249" s="20"/>
      <c r="J249" s="20"/>
      <c r="K249" s="20"/>
    </row>
    <row r="250" spans="2:11" ht="14.25" customHeight="1" x14ac:dyDescent="0.3">
      <c r="B250" s="20"/>
      <c r="C250" s="20"/>
      <c r="D250" s="20"/>
      <c r="E250" s="20"/>
      <c r="F250" s="20"/>
      <c r="G250" s="20"/>
      <c r="H250" s="20"/>
      <c r="I250" s="20"/>
      <c r="J250" s="20"/>
      <c r="K250" s="20"/>
    </row>
    <row r="251" spans="2:11" ht="14.25" customHeight="1" x14ac:dyDescent="0.3">
      <c r="B251" s="20"/>
      <c r="C251" s="20"/>
      <c r="D251" s="20"/>
      <c r="E251" s="20"/>
      <c r="F251" s="20"/>
      <c r="G251" s="20"/>
      <c r="H251" s="20"/>
      <c r="I251" s="20"/>
      <c r="J251" s="20"/>
      <c r="K251" s="20"/>
    </row>
    <row r="252" spans="2:11" ht="14.25" customHeight="1" x14ac:dyDescent="0.3">
      <c r="B252" s="20"/>
      <c r="C252" s="20"/>
      <c r="D252" s="20"/>
      <c r="E252" s="20"/>
      <c r="F252" s="20"/>
      <c r="G252" s="20"/>
      <c r="H252" s="20"/>
      <c r="I252" s="20"/>
      <c r="J252" s="20"/>
      <c r="K252" s="20"/>
    </row>
    <row r="253" spans="2:11" ht="14.25" customHeight="1" x14ac:dyDescent="0.3">
      <c r="B253" s="20"/>
      <c r="C253" s="20"/>
      <c r="D253" s="20"/>
      <c r="E253" s="20"/>
      <c r="F253" s="20"/>
      <c r="G253" s="20"/>
      <c r="H253" s="20"/>
      <c r="I253" s="20"/>
      <c r="J253" s="20"/>
      <c r="K253" s="20"/>
    </row>
    <row r="254" spans="2:11" ht="14.25" customHeight="1" x14ac:dyDescent="0.3">
      <c r="B254" s="20"/>
      <c r="C254" s="20"/>
      <c r="D254" s="20"/>
      <c r="E254" s="20"/>
      <c r="F254" s="20"/>
      <c r="G254" s="20"/>
      <c r="H254" s="20"/>
      <c r="I254" s="20"/>
      <c r="J254" s="20"/>
      <c r="K254" s="20"/>
    </row>
    <row r="255" spans="2:11" ht="14.25" customHeight="1" x14ac:dyDescent="0.3">
      <c r="B255" s="20"/>
      <c r="C255" s="20"/>
      <c r="D255" s="20"/>
      <c r="E255" s="20"/>
      <c r="F255" s="20"/>
      <c r="G255" s="20"/>
      <c r="H255" s="20"/>
      <c r="I255" s="20"/>
      <c r="J255" s="20"/>
      <c r="K255" s="20"/>
    </row>
    <row r="256" spans="2:11" ht="14.25" customHeight="1" x14ac:dyDescent="0.3">
      <c r="B256" s="20"/>
      <c r="C256" s="20"/>
      <c r="D256" s="20"/>
      <c r="E256" s="20"/>
      <c r="F256" s="20"/>
      <c r="G256" s="20"/>
      <c r="H256" s="20"/>
      <c r="I256" s="20"/>
      <c r="J256" s="20"/>
      <c r="K256" s="20"/>
    </row>
    <row r="257" spans="2:11" ht="14.25" customHeight="1" x14ac:dyDescent="0.3">
      <c r="B257" s="20"/>
      <c r="C257" s="20"/>
      <c r="D257" s="20"/>
      <c r="E257" s="20"/>
      <c r="F257" s="20"/>
      <c r="G257" s="20"/>
      <c r="H257" s="20"/>
      <c r="I257" s="20"/>
      <c r="J257" s="20"/>
      <c r="K257" s="20"/>
    </row>
    <row r="258" spans="2:11" ht="14.25" customHeight="1" x14ac:dyDescent="0.3">
      <c r="B258" s="20"/>
      <c r="C258" s="20"/>
      <c r="D258" s="20"/>
      <c r="E258" s="20"/>
      <c r="F258" s="20"/>
      <c r="G258" s="20"/>
      <c r="H258" s="20"/>
      <c r="I258" s="20"/>
      <c r="J258" s="20"/>
      <c r="K258" s="20"/>
    </row>
    <row r="259" spans="2:11" ht="14.25" customHeight="1" x14ac:dyDescent="0.3">
      <c r="B259" s="20"/>
      <c r="C259" s="20"/>
      <c r="D259" s="20"/>
      <c r="E259" s="20"/>
      <c r="F259" s="20"/>
      <c r="G259" s="20"/>
      <c r="H259" s="20"/>
      <c r="I259" s="20"/>
      <c r="J259" s="20"/>
      <c r="K259" s="20"/>
    </row>
    <row r="260" spans="2:11" ht="14.25" customHeight="1" x14ac:dyDescent="0.3">
      <c r="B260" s="20"/>
      <c r="C260" s="20"/>
      <c r="D260" s="20"/>
      <c r="E260" s="20"/>
      <c r="F260" s="20"/>
      <c r="G260" s="20"/>
      <c r="H260" s="20"/>
      <c r="I260" s="20"/>
      <c r="J260" s="20"/>
      <c r="K260" s="20"/>
    </row>
    <row r="261" spans="2:11" ht="14.25" customHeight="1" x14ac:dyDescent="0.3">
      <c r="B261" s="20"/>
      <c r="C261" s="20"/>
      <c r="D261" s="20"/>
      <c r="E261" s="20"/>
      <c r="F261" s="20"/>
      <c r="G261" s="20"/>
      <c r="H261" s="20"/>
      <c r="I261" s="20"/>
      <c r="J261" s="20"/>
      <c r="K261" s="20"/>
    </row>
    <row r="262" spans="2:11" ht="14.25" customHeight="1" x14ac:dyDescent="0.3">
      <c r="B262" s="20"/>
      <c r="C262" s="20"/>
      <c r="D262" s="20"/>
      <c r="E262" s="20"/>
      <c r="F262" s="20"/>
      <c r="G262" s="20"/>
      <c r="H262" s="20"/>
      <c r="I262" s="20"/>
      <c r="J262" s="20"/>
      <c r="K262" s="20"/>
    </row>
    <row r="263" spans="2:11" ht="14.25" customHeight="1" x14ac:dyDescent="0.3">
      <c r="B263" s="20"/>
      <c r="C263" s="20"/>
      <c r="D263" s="20"/>
      <c r="E263" s="20"/>
      <c r="F263" s="20"/>
      <c r="G263" s="20"/>
      <c r="H263" s="20"/>
      <c r="I263" s="20"/>
      <c r="J263" s="20"/>
      <c r="K263" s="20"/>
    </row>
    <row r="264" spans="2:11" ht="14.25" customHeight="1" x14ac:dyDescent="0.3">
      <c r="B264" s="20"/>
      <c r="C264" s="20"/>
      <c r="D264" s="20"/>
      <c r="E264" s="20"/>
      <c r="F264" s="20"/>
      <c r="G264" s="20"/>
      <c r="H264" s="20"/>
      <c r="I264" s="20"/>
      <c r="J264" s="20"/>
      <c r="K264" s="20"/>
    </row>
    <row r="265" spans="2:11" ht="14.25" customHeight="1" x14ac:dyDescent="0.3">
      <c r="B265" s="20"/>
      <c r="C265" s="20"/>
      <c r="D265" s="20"/>
      <c r="E265" s="20"/>
      <c r="F265" s="20"/>
      <c r="G265" s="20"/>
      <c r="H265" s="20"/>
      <c r="I265" s="20"/>
      <c r="J265" s="20"/>
      <c r="K265" s="20"/>
    </row>
    <row r="266" spans="2:11" ht="14.25" customHeight="1" x14ac:dyDescent="0.3">
      <c r="B266" s="20"/>
      <c r="C266" s="20"/>
      <c r="D266" s="20"/>
      <c r="E266" s="20"/>
      <c r="F266" s="20"/>
      <c r="G266" s="20"/>
      <c r="H266" s="20"/>
      <c r="I266" s="20"/>
      <c r="J266" s="20"/>
      <c r="K266" s="20"/>
    </row>
    <row r="267" spans="2:11" ht="14.25" customHeight="1" x14ac:dyDescent="0.3">
      <c r="B267" s="20"/>
      <c r="C267" s="20"/>
      <c r="D267" s="20"/>
      <c r="E267" s="20"/>
      <c r="F267" s="20"/>
      <c r="G267" s="20"/>
      <c r="H267" s="20"/>
      <c r="I267" s="20"/>
      <c r="J267" s="20"/>
      <c r="K267" s="20"/>
    </row>
    <row r="268" spans="2:11" ht="14.25" customHeight="1" x14ac:dyDescent="0.3">
      <c r="B268" s="20"/>
      <c r="C268" s="20"/>
      <c r="D268" s="20"/>
      <c r="E268" s="20"/>
      <c r="F268" s="20"/>
      <c r="G268" s="20"/>
      <c r="H268" s="20"/>
      <c r="I268" s="20"/>
      <c r="J268" s="20"/>
      <c r="K268" s="20"/>
    </row>
    <row r="269" spans="2:11" ht="14.25" customHeight="1" x14ac:dyDescent="0.3">
      <c r="B269" s="20"/>
      <c r="C269" s="20"/>
      <c r="D269" s="20"/>
      <c r="E269" s="20"/>
      <c r="F269" s="20"/>
      <c r="G269" s="20"/>
      <c r="H269" s="20"/>
      <c r="I269" s="20"/>
      <c r="J269" s="20"/>
      <c r="K269" s="20"/>
    </row>
    <row r="270" spans="2:11" ht="14.25" customHeight="1" x14ac:dyDescent="0.3">
      <c r="B270" s="20"/>
      <c r="C270" s="20"/>
      <c r="D270" s="20"/>
      <c r="E270" s="20"/>
      <c r="F270" s="20"/>
      <c r="G270" s="20"/>
      <c r="H270" s="20"/>
      <c r="I270" s="20"/>
      <c r="J270" s="20"/>
      <c r="K270" s="20"/>
    </row>
    <row r="271" spans="2:11" ht="14.25" customHeight="1" x14ac:dyDescent="0.3">
      <c r="B271" s="20"/>
      <c r="C271" s="20"/>
      <c r="D271" s="20"/>
      <c r="E271" s="20"/>
      <c r="F271" s="20"/>
      <c r="G271" s="20"/>
      <c r="H271" s="20"/>
      <c r="I271" s="20"/>
      <c r="J271" s="20"/>
      <c r="K271" s="20"/>
    </row>
    <row r="272" spans="2:11" ht="14.25" customHeight="1" x14ac:dyDescent="0.3">
      <c r="B272" s="20"/>
      <c r="C272" s="20"/>
      <c r="D272" s="20"/>
      <c r="E272" s="20"/>
      <c r="F272" s="20"/>
      <c r="G272" s="20"/>
      <c r="H272" s="20"/>
      <c r="I272" s="20"/>
      <c r="J272" s="20"/>
      <c r="K272" s="20"/>
    </row>
    <row r="273" spans="2:11" ht="14.25" customHeight="1" x14ac:dyDescent="0.3">
      <c r="B273" s="20"/>
      <c r="C273" s="20"/>
      <c r="D273" s="20"/>
      <c r="E273" s="20"/>
      <c r="F273" s="20"/>
      <c r="G273" s="20"/>
      <c r="H273" s="20"/>
      <c r="I273" s="20"/>
      <c r="J273" s="20"/>
      <c r="K273" s="20"/>
    </row>
    <row r="274" spans="2:11" ht="14.25" customHeight="1" x14ac:dyDescent="0.3">
      <c r="B274" s="20"/>
      <c r="C274" s="20"/>
      <c r="D274" s="20"/>
      <c r="E274" s="20"/>
      <c r="F274" s="20"/>
      <c r="G274" s="20"/>
      <c r="H274" s="20"/>
      <c r="I274" s="20"/>
      <c r="J274" s="20"/>
      <c r="K274" s="20"/>
    </row>
    <row r="275" spans="2:11" ht="14.25" customHeight="1" x14ac:dyDescent="0.3">
      <c r="B275" s="20"/>
      <c r="C275" s="20"/>
      <c r="D275" s="20"/>
      <c r="E275" s="20"/>
      <c r="F275" s="20"/>
      <c r="G275" s="20"/>
      <c r="H275" s="20"/>
      <c r="I275" s="20"/>
      <c r="J275" s="20"/>
      <c r="K275" s="20"/>
    </row>
    <row r="276" spans="2:11" ht="14.25" customHeight="1" x14ac:dyDescent="0.3">
      <c r="B276" s="20"/>
      <c r="C276" s="20"/>
      <c r="D276" s="20"/>
      <c r="E276" s="20"/>
      <c r="F276" s="20"/>
      <c r="G276" s="20"/>
      <c r="H276" s="20"/>
      <c r="I276" s="20"/>
      <c r="J276" s="20"/>
      <c r="K276" s="20"/>
    </row>
    <row r="277" spans="2:11" ht="14.25" customHeight="1" x14ac:dyDescent="0.3">
      <c r="B277" s="20"/>
      <c r="C277" s="20"/>
      <c r="D277" s="20"/>
      <c r="E277" s="20"/>
      <c r="F277" s="20"/>
      <c r="G277" s="20"/>
      <c r="H277" s="20"/>
      <c r="I277" s="20"/>
      <c r="J277" s="20"/>
      <c r="K277" s="20"/>
    </row>
    <row r="278" spans="2:11" ht="14.25" customHeight="1" x14ac:dyDescent="0.3">
      <c r="B278" s="20"/>
      <c r="C278" s="20"/>
      <c r="D278" s="20"/>
      <c r="E278" s="20"/>
      <c r="F278" s="20"/>
      <c r="G278" s="20"/>
      <c r="H278" s="20"/>
      <c r="I278" s="20"/>
      <c r="J278" s="20"/>
      <c r="K278" s="20"/>
    </row>
    <row r="279" spans="2:11" ht="14.25" customHeight="1" x14ac:dyDescent="0.3">
      <c r="B279" s="20"/>
      <c r="C279" s="20"/>
      <c r="D279" s="20"/>
      <c r="E279" s="20"/>
      <c r="F279" s="20"/>
      <c r="G279" s="20"/>
      <c r="H279" s="20"/>
      <c r="I279" s="20"/>
      <c r="J279" s="20"/>
      <c r="K279" s="20"/>
    </row>
    <row r="280" spans="2:11" ht="14.25" customHeight="1" x14ac:dyDescent="0.3">
      <c r="B280" s="20"/>
      <c r="C280" s="20"/>
      <c r="D280" s="20"/>
      <c r="E280" s="20"/>
      <c r="F280" s="20"/>
      <c r="G280" s="20"/>
      <c r="H280" s="20"/>
      <c r="I280" s="20"/>
      <c r="J280" s="20"/>
      <c r="K280" s="20"/>
    </row>
    <row r="281" spans="2:11" ht="14.25" customHeight="1" x14ac:dyDescent="0.3">
      <c r="B281" s="20"/>
      <c r="C281" s="20"/>
      <c r="D281" s="20"/>
      <c r="E281" s="20"/>
      <c r="F281" s="20"/>
      <c r="G281" s="20"/>
      <c r="H281" s="20"/>
      <c r="I281" s="20"/>
      <c r="J281" s="20"/>
      <c r="K281" s="20"/>
    </row>
    <row r="282" spans="2:11" ht="14.25" customHeight="1" x14ac:dyDescent="0.3">
      <c r="B282" s="20"/>
      <c r="C282" s="20"/>
      <c r="D282" s="20"/>
      <c r="E282" s="20"/>
      <c r="F282" s="20"/>
      <c r="G282" s="20"/>
      <c r="H282" s="20"/>
      <c r="I282" s="20"/>
      <c r="J282" s="20"/>
      <c r="K282" s="20"/>
    </row>
    <row r="283" spans="2:11" ht="14.25" customHeight="1" x14ac:dyDescent="0.3">
      <c r="B283" s="20"/>
      <c r="C283" s="20"/>
      <c r="D283" s="20"/>
      <c r="E283" s="20"/>
      <c r="F283" s="20"/>
      <c r="G283" s="20"/>
      <c r="H283" s="20"/>
      <c r="I283" s="20"/>
      <c r="J283" s="20"/>
      <c r="K283" s="20"/>
    </row>
    <row r="284" spans="2:11" ht="14.25" customHeight="1" x14ac:dyDescent="0.3">
      <c r="B284" s="20"/>
      <c r="C284" s="20"/>
      <c r="D284" s="20"/>
      <c r="E284" s="20"/>
      <c r="F284" s="20"/>
      <c r="G284" s="20"/>
      <c r="H284" s="20"/>
      <c r="I284" s="20"/>
      <c r="J284" s="20"/>
      <c r="K284" s="20"/>
    </row>
    <row r="285" spans="2:11" ht="14.25" customHeight="1" x14ac:dyDescent="0.3">
      <c r="B285" s="20"/>
      <c r="C285" s="20"/>
      <c r="D285" s="20"/>
      <c r="E285" s="20"/>
      <c r="F285" s="20"/>
      <c r="G285" s="20"/>
      <c r="H285" s="20"/>
      <c r="I285" s="20"/>
      <c r="J285" s="20"/>
      <c r="K285" s="20"/>
    </row>
    <row r="286" spans="2:11" ht="14.25" customHeight="1" x14ac:dyDescent="0.3">
      <c r="B286" s="20"/>
      <c r="C286" s="20"/>
      <c r="D286" s="20"/>
      <c r="E286" s="20"/>
      <c r="F286" s="20"/>
      <c r="G286" s="20"/>
      <c r="H286" s="20"/>
      <c r="I286" s="20"/>
      <c r="J286" s="20"/>
      <c r="K286" s="20"/>
    </row>
    <row r="287" spans="2:11" ht="14.25" customHeight="1" x14ac:dyDescent="0.3">
      <c r="B287" s="20"/>
      <c r="C287" s="20"/>
      <c r="D287" s="20"/>
      <c r="E287" s="20"/>
      <c r="F287" s="20"/>
      <c r="G287" s="20"/>
      <c r="H287" s="20"/>
      <c r="I287" s="20"/>
      <c r="J287" s="20"/>
      <c r="K287" s="20"/>
    </row>
    <row r="288" spans="2:11" ht="14.25" customHeight="1" x14ac:dyDescent="0.3">
      <c r="B288" s="20"/>
      <c r="C288" s="20"/>
      <c r="D288" s="20"/>
      <c r="E288" s="20"/>
      <c r="F288" s="20"/>
      <c r="G288" s="20"/>
      <c r="H288" s="20"/>
      <c r="I288" s="20"/>
      <c r="J288" s="20"/>
      <c r="K288" s="20"/>
    </row>
    <row r="289" spans="2:11" ht="14.25" customHeight="1" x14ac:dyDescent="0.3">
      <c r="B289" s="20"/>
      <c r="C289" s="20"/>
      <c r="D289" s="20"/>
      <c r="E289" s="20"/>
      <c r="F289" s="20"/>
      <c r="G289" s="20"/>
      <c r="H289" s="20"/>
      <c r="I289" s="20"/>
      <c r="J289" s="20"/>
      <c r="K289" s="20"/>
    </row>
    <row r="290" spans="2:11" ht="14.25" customHeight="1" x14ac:dyDescent="0.3">
      <c r="B290" s="20"/>
      <c r="C290" s="20"/>
      <c r="D290" s="20"/>
      <c r="E290" s="20"/>
      <c r="F290" s="20"/>
      <c r="G290" s="20"/>
      <c r="H290" s="20"/>
      <c r="I290" s="20"/>
      <c r="J290" s="20"/>
      <c r="K290" s="20"/>
    </row>
    <row r="291" spans="2:11" ht="14.25" customHeight="1" x14ac:dyDescent="0.3">
      <c r="B291" s="20"/>
      <c r="C291" s="20"/>
      <c r="D291" s="20"/>
      <c r="E291" s="20"/>
      <c r="F291" s="20"/>
      <c r="G291" s="20"/>
      <c r="H291" s="20"/>
      <c r="I291" s="20"/>
      <c r="J291" s="20"/>
      <c r="K291" s="20"/>
    </row>
    <row r="292" spans="2:11" ht="14.25" customHeight="1" x14ac:dyDescent="0.3">
      <c r="B292" s="20"/>
      <c r="C292" s="20"/>
      <c r="D292" s="20"/>
      <c r="E292" s="20"/>
      <c r="F292" s="20"/>
      <c r="G292" s="20"/>
      <c r="H292" s="20"/>
      <c r="I292" s="20"/>
      <c r="J292" s="20"/>
      <c r="K292" s="20"/>
    </row>
    <row r="293" spans="2:11" ht="14.25" customHeight="1" x14ac:dyDescent="0.3">
      <c r="B293" s="20"/>
      <c r="C293" s="20"/>
      <c r="D293" s="20"/>
      <c r="E293" s="20"/>
      <c r="F293" s="20"/>
      <c r="G293" s="20"/>
      <c r="H293" s="20"/>
      <c r="I293" s="20"/>
      <c r="J293" s="20"/>
      <c r="K293" s="20"/>
    </row>
    <row r="294" spans="2:11" ht="14.25" customHeight="1" x14ac:dyDescent="0.3">
      <c r="B294" s="20"/>
      <c r="C294" s="20"/>
      <c r="D294" s="20"/>
      <c r="E294" s="20"/>
      <c r="F294" s="20"/>
      <c r="G294" s="20"/>
      <c r="H294" s="20"/>
      <c r="I294" s="20"/>
      <c r="J294" s="20"/>
      <c r="K294" s="20"/>
    </row>
    <row r="295" spans="2:11" ht="14.25" customHeight="1" x14ac:dyDescent="0.3">
      <c r="B295" s="20"/>
      <c r="C295" s="20"/>
      <c r="D295" s="20"/>
      <c r="E295" s="20"/>
      <c r="F295" s="20"/>
      <c r="G295" s="20"/>
      <c r="H295" s="20"/>
      <c r="I295" s="20"/>
      <c r="J295" s="20"/>
      <c r="K295" s="20"/>
    </row>
    <row r="296" spans="2:11" ht="14.25" customHeight="1" x14ac:dyDescent="0.3">
      <c r="B296" s="20"/>
      <c r="C296" s="20"/>
      <c r="D296" s="20"/>
      <c r="E296" s="20"/>
      <c r="F296" s="20"/>
      <c r="G296" s="20"/>
      <c r="H296" s="20"/>
      <c r="I296" s="20"/>
      <c r="J296" s="20"/>
      <c r="K296" s="20"/>
    </row>
    <row r="297" spans="2:11" ht="14.25" customHeight="1" x14ac:dyDescent="0.3">
      <c r="B297" s="20"/>
      <c r="C297" s="20"/>
      <c r="D297" s="20"/>
      <c r="E297" s="20"/>
      <c r="F297" s="20"/>
      <c r="G297" s="20"/>
      <c r="H297" s="20"/>
      <c r="I297" s="20"/>
      <c r="J297" s="20"/>
      <c r="K297" s="20"/>
    </row>
    <row r="298" spans="2:11" ht="14.25" customHeight="1" x14ac:dyDescent="0.3">
      <c r="B298" s="20"/>
      <c r="C298" s="20"/>
      <c r="D298" s="20"/>
      <c r="E298" s="20"/>
      <c r="F298" s="20"/>
      <c r="G298" s="20"/>
      <c r="H298" s="20"/>
      <c r="I298" s="20"/>
      <c r="J298" s="20"/>
      <c r="K298" s="20"/>
    </row>
    <row r="299" spans="2:11" ht="14.25" customHeight="1" x14ac:dyDescent="0.3">
      <c r="B299" s="20"/>
      <c r="C299" s="20"/>
      <c r="D299" s="20"/>
      <c r="E299" s="20"/>
      <c r="F299" s="20"/>
      <c r="G299" s="20"/>
      <c r="H299" s="20"/>
      <c r="I299" s="20"/>
      <c r="J299" s="20"/>
      <c r="K299" s="20"/>
    </row>
    <row r="300" spans="2:11" ht="14.25" customHeight="1" x14ac:dyDescent="0.3">
      <c r="B300" s="20"/>
      <c r="C300" s="20"/>
      <c r="D300" s="20"/>
      <c r="E300" s="20"/>
      <c r="F300" s="20"/>
      <c r="G300" s="20"/>
      <c r="H300" s="20"/>
      <c r="I300" s="20"/>
      <c r="J300" s="20"/>
      <c r="K300" s="20"/>
    </row>
    <row r="301" spans="2:11" ht="14.25" customHeight="1" x14ac:dyDescent="0.3">
      <c r="B301" s="20"/>
      <c r="C301" s="20"/>
      <c r="D301" s="20"/>
      <c r="E301" s="20"/>
      <c r="F301" s="20"/>
      <c r="G301" s="20"/>
      <c r="H301" s="20"/>
      <c r="I301" s="20"/>
      <c r="J301" s="20"/>
      <c r="K301" s="20"/>
    </row>
    <row r="302" spans="2:11" ht="14.25" customHeight="1" x14ac:dyDescent="0.3">
      <c r="B302" s="20"/>
      <c r="C302" s="20"/>
      <c r="D302" s="20"/>
      <c r="E302" s="20"/>
      <c r="F302" s="20"/>
      <c r="G302" s="20"/>
      <c r="H302" s="20"/>
      <c r="I302" s="20"/>
      <c r="J302" s="20"/>
      <c r="K302" s="20"/>
    </row>
    <row r="303" spans="2:11" ht="14.25" customHeight="1" x14ac:dyDescent="0.3">
      <c r="B303" s="20"/>
      <c r="C303" s="20"/>
      <c r="D303" s="20"/>
      <c r="E303" s="20"/>
      <c r="F303" s="20"/>
      <c r="G303" s="20"/>
      <c r="H303" s="20"/>
      <c r="I303" s="20"/>
      <c r="J303" s="20"/>
      <c r="K303" s="20"/>
    </row>
    <row r="304" spans="2:11" ht="14.25" customHeight="1" x14ac:dyDescent="0.3">
      <c r="B304" s="20"/>
      <c r="C304" s="20"/>
      <c r="D304" s="20"/>
      <c r="E304" s="20"/>
      <c r="F304" s="20"/>
      <c r="G304" s="20"/>
      <c r="H304" s="20"/>
      <c r="I304" s="20"/>
      <c r="J304" s="20"/>
      <c r="K304" s="20"/>
    </row>
    <row r="305" spans="2:11" ht="14.25" customHeight="1" x14ac:dyDescent="0.3">
      <c r="B305" s="20"/>
      <c r="C305" s="20"/>
      <c r="D305" s="20"/>
      <c r="E305" s="20"/>
      <c r="F305" s="20"/>
      <c r="G305" s="20"/>
      <c r="H305" s="20"/>
      <c r="I305" s="20"/>
      <c r="J305" s="20"/>
      <c r="K305" s="20"/>
    </row>
    <row r="306" spans="2:11" ht="14.25" customHeight="1" x14ac:dyDescent="0.3">
      <c r="B306" s="20"/>
      <c r="C306" s="20"/>
      <c r="D306" s="20"/>
      <c r="E306" s="20"/>
      <c r="F306" s="20"/>
      <c r="G306" s="20"/>
      <c r="H306" s="20"/>
      <c r="I306" s="20"/>
      <c r="J306" s="20"/>
      <c r="K306" s="20"/>
    </row>
    <row r="307" spans="2:11" ht="14.25" customHeight="1" x14ac:dyDescent="0.3">
      <c r="B307" s="20"/>
      <c r="C307" s="20"/>
      <c r="D307" s="20"/>
      <c r="E307" s="20"/>
      <c r="F307" s="20"/>
      <c r="G307" s="20"/>
      <c r="H307" s="20"/>
      <c r="I307" s="20"/>
      <c r="J307" s="20"/>
      <c r="K307" s="20"/>
    </row>
    <row r="308" spans="2:11" ht="14.25" customHeight="1" x14ac:dyDescent="0.3">
      <c r="B308" s="20"/>
      <c r="C308" s="20"/>
      <c r="D308" s="20"/>
      <c r="E308" s="20"/>
      <c r="F308" s="20"/>
      <c r="G308" s="20"/>
      <c r="H308" s="20"/>
      <c r="I308" s="20"/>
      <c r="J308" s="20"/>
      <c r="K308" s="20"/>
    </row>
    <row r="309" spans="2:11" ht="14.25" customHeight="1" x14ac:dyDescent="0.3">
      <c r="B309" s="20"/>
      <c r="C309" s="20"/>
      <c r="D309" s="20"/>
      <c r="E309" s="20"/>
      <c r="F309" s="20"/>
      <c r="G309" s="20"/>
      <c r="H309" s="20"/>
      <c r="I309" s="20"/>
      <c r="J309" s="20"/>
      <c r="K309" s="20"/>
    </row>
    <row r="310" spans="2:11" ht="14.25" customHeight="1" x14ac:dyDescent="0.3">
      <c r="B310" s="20"/>
      <c r="C310" s="20"/>
      <c r="D310" s="20"/>
      <c r="E310" s="20"/>
      <c r="F310" s="20"/>
      <c r="G310" s="20"/>
      <c r="H310" s="20"/>
      <c r="I310" s="20"/>
      <c r="J310" s="20"/>
      <c r="K310" s="20"/>
    </row>
    <row r="311" spans="2:11" ht="14.25" customHeight="1" x14ac:dyDescent="0.3">
      <c r="B311" s="20"/>
      <c r="C311" s="20"/>
      <c r="D311" s="20"/>
      <c r="E311" s="20"/>
      <c r="F311" s="20"/>
      <c r="G311" s="20"/>
      <c r="H311" s="20"/>
      <c r="I311" s="20"/>
      <c r="J311" s="20"/>
      <c r="K311" s="20"/>
    </row>
    <row r="312" spans="2:11" ht="14.25" customHeight="1" x14ac:dyDescent="0.3">
      <c r="B312" s="20"/>
      <c r="C312" s="20"/>
      <c r="D312" s="20"/>
      <c r="E312" s="20"/>
      <c r="F312" s="20"/>
      <c r="G312" s="20"/>
      <c r="H312" s="20"/>
      <c r="I312" s="20"/>
      <c r="J312" s="20"/>
      <c r="K312" s="20"/>
    </row>
    <row r="313" spans="2:11" ht="14.25" customHeight="1" x14ac:dyDescent="0.3">
      <c r="B313" s="20"/>
      <c r="C313" s="20"/>
      <c r="D313" s="20"/>
      <c r="E313" s="20"/>
      <c r="F313" s="20"/>
      <c r="G313" s="20"/>
      <c r="H313" s="20"/>
      <c r="I313" s="20"/>
      <c r="J313" s="20"/>
      <c r="K313" s="20"/>
    </row>
    <row r="314" spans="2:11" ht="14.25" customHeight="1" x14ac:dyDescent="0.3">
      <c r="B314" s="20"/>
      <c r="C314" s="20"/>
      <c r="D314" s="20"/>
      <c r="E314" s="20"/>
      <c r="F314" s="20"/>
      <c r="G314" s="20"/>
      <c r="H314" s="20"/>
      <c r="I314" s="20"/>
      <c r="J314" s="20"/>
      <c r="K314" s="20"/>
    </row>
    <row r="315" spans="2:11" ht="14.25" customHeight="1" x14ac:dyDescent="0.3">
      <c r="B315" s="20"/>
      <c r="C315" s="20"/>
      <c r="D315" s="20"/>
      <c r="E315" s="20"/>
      <c r="F315" s="20"/>
      <c r="G315" s="20"/>
      <c r="H315" s="20"/>
      <c r="I315" s="20"/>
      <c r="J315" s="20"/>
      <c r="K315" s="20"/>
    </row>
    <row r="316" spans="2:11" ht="14.25" customHeight="1" x14ac:dyDescent="0.3">
      <c r="B316" s="20"/>
      <c r="C316" s="20"/>
      <c r="D316" s="20"/>
      <c r="E316" s="20"/>
      <c r="F316" s="20"/>
      <c r="G316" s="20"/>
      <c r="H316" s="20"/>
      <c r="I316" s="20"/>
      <c r="J316" s="20"/>
      <c r="K316" s="20"/>
    </row>
    <row r="317" spans="2:11" ht="14.25" customHeight="1" x14ac:dyDescent="0.3">
      <c r="B317" s="20"/>
      <c r="C317" s="20"/>
      <c r="D317" s="20"/>
      <c r="E317" s="20"/>
      <c r="F317" s="20"/>
      <c r="G317" s="20"/>
      <c r="H317" s="20"/>
      <c r="I317" s="20"/>
      <c r="J317" s="20"/>
      <c r="K317" s="20"/>
    </row>
    <row r="318" spans="2:11" ht="14.25" customHeight="1" x14ac:dyDescent="0.3">
      <c r="B318" s="20"/>
      <c r="C318" s="20"/>
      <c r="D318" s="20"/>
      <c r="E318" s="20"/>
      <c r="F318" s="20"/>
      <c r="G318" s="20"/>
      <c r="H318" s="20"/>
      <c r="I318" s="20"/>
      <c r="J318" s="20"/>
      <c r="K318" s="20"/>
    </row>
    <row r="319" spans="2:11" ht="14.25" customHeight="1" x14ac:dyDescent="0.3">
      <c r="B319" s="20"/>
      <c r="C319" s="20"/>
      <c r="D319" s="20"/>
      <c r="E319" s="20"/>
      <c r="F319" s="20"/>
      <c r="G319" s="20"/>
      <c r="H319" s="20"/>
      <c r="I319" s="20"/>
      <c r="J319" s="20"/>
      <c r="K319" s="20"/>
    </row>
    <row r="320" spans="2:11" ht="14.25" customHeight="1" x14ac:dyDescent="0.3">
      <c r="B320" s="20"/>
      <c r="C320" s="20"/>
      <c r="D320" s="20"/>
      <c r="E320" s="20"/>
      <c r="F320" s="20"/>
      <c r="G320" s="20"/>
      <c r="H320" s="20"/>
      <c r="I320" s="20"/>
      <c r="J320" s="20"/>
      <c r="K320" s="20"/>
    </row>
    <row r="321" spans="2:11" ht="14.25" customHeight="1" x14ac:dyDescent="0.3">
      <c r="B321" s="20"/>
      <c r="C321" s="20"/>
      <c r="D321" s="20"/>
      <c r="E321" s="20"/>
      <c r="F321" s="20"/>
      <c r="G321" s="20"/>
      <c r="H321" s="20"/>
      <c r="I321" s="20"/>
      <c r="J321" s="20"/>
      <c r="K321" s="20"/>
    </row>
    <row r="322" spans="2:11" ht="14.25" customHeight="1" x14ac:dyDescent="0.3">
      <c r="B322" s="20"/>
      <c r="C322" s="20"/>
      <c r="D322" s="20"/>
      <c r="E322" s="20"/>
      <c r="F322" s="20"/>
      <c r="G322" s="20"/>
      <c r="H322" s="20"/>
      <c r="I322" s="20"/>
      <c r="J322" s="20"/>
      <c r="K322" s="20"/>
    </row>
    <row r="323" spans="2:11" ht="14.25" customHeight="1" x14ac:dyDescent="0.3">
      <c r="B323" s="20"/>
      <c r="C323" s="20"/>
      <c r="D323" s="20"/>
      <c r="E323" s="20"/>
      <c r="F323" s="20"/>
      <c r="G323" s="20"/>
      <c r="H323" s="20"/>
      <c r="I323" s="20"/>
      <c r="J323" s="20"/>
      <c r="K323" s="20"/>
    </row>
    <row r="324" spans="2:11" ht="14.25" customHeight="1" x14ac:dyDescent="0.3">
      <c r="B324" s="20"/>
      <c r="C324" s="20"/>
      <c r="D324" s="20"/>
      <c r="E324" s="20"/>
      <c r="F324" s="20"/>
      <c r="G324" s="20"/>
      <c r="H324" s="20"/>
      <c r="I324" s="20"/>
      <c r="J324" s="20"/>
      <c r="K324" s="20"/>
    </row>
    <row r="325" spans="2:11" ht="14.25" customHeight="1" x14ac:dyDescent="0.3">
      <c r="B325" s="20"/>
      <c r="C325" s="20"/>
      <c r="D325" s="20"/>
      <c r="E325" s="20"/>
      <c r="F325" s="20"/>
      <c r="G325" s="20"/>
      <c r="H325" s="20"/>
      <c r="I325" s="20"/>
      <c r="J325" s="20"/>
      <c r="K325" s="20"/>
    </row>
    <row r="326" spans="2:11" ht="14.25" customHeight="1" x14ac:dyDescent="0.3">
      <c r="B326" s="20"/>
      <c r="C326" s="20"/>
      <c r="D326" s="20"/>
      <c r="E326" s="20"/>
      <c r="F326" s="20"/>
      <c r="G326" s="20"/>
      <c r="H326" s="20"/>
      <c r="I326" s="20"/>
      <c r="J326" s="20"/>
      <c r="K326" s="20"/>
    </row>
    <row r="327" spans="2:11" ht="14.25" customHeight="1" x14ac:dyDescent="0.3">
      <c r="B327" s="20"/>
      <c r="C327" s="20"/>
      <c r="D327" s="20"/>
      <c r="E327" s="20"/>
      <c r="F327" s="20"/>
      <c r="G327" s="20"/>
      <c r="H327" s="20"/>
      <c r="I327" s="20"/>
      <c r="J327" s="20"/>
      <c r="K327" s="20"/>
    </row>
    <row r="328" spans="2:11" ht="14.25" customHeight="1" x14ac:dyDescent="0.3">
      <c r="B328" s="20"/>
      <c r="C328" s="20"/>
      <c r="D328" s="20"/>
      <c r="E328" s="20"/>
      <c r="F328" s="20"/>
      <c r="G328" s="20"/>
      <c r="H328" s="20"/>
      <c r="I328" s="20"/>
      <c r="J328" s="20"/>
      <c r="K328" s="20"/>
    </row>
    <row r="329" spans="2:11" ht="14.25" customHeight="1" x14ac:dyDescent="0.3">
      <c r="B329" s="20"/>
      <c r="C329" s="20"/>
      <c r="D329" s="20"/>
      <c r="E329" s="20"/>
      <c r="F329" s="20"/>
      <c r="G329" s="20"/>
      <c r="H329" s="20"/>
      <c r="I329" s="20"/>
      <c r="J329" s="20"/>
      <c r="K329" s="20"/>
    </row>
    <row r="330" spans="2:11" ht="14.25" customHeight="1" x14ac:dyDescent="0.3">
      <c r="B330" s="20"/>
      <c r="C330" s="20"/>
      <c r="D330" s="20"/>
      <c r="E330" s="20"/>
      <c r="F330" s="20"/>
      <c r="G330" s="20"/>
      <c r="H330" s="20"/>
      <c r="I330" s="20"/>
      <c r="J330" s="20"/>
      <c r="K330" s="20"/>
    </row>
    <row r="331" spans="2:11" ht="14.25" customHeight="1" x14ac:dyDescent="0.3">
      <c r="B331" s="20"/>
      <c r="C331" s="20"/>
      <c r="D331" s="20"/>
      <c r="E331" s="20"/>
      <c r="F331" s="20"/>
      <c r="G331" s="20"/>
      <c r="H331" s="20"/>
      <c r="I331" s="20"/>
      <c r="J331" s="20"/>
      <c r="K331" s="20"/>
    </row>
    <row r="332" spans="2:11" ht="14.25" customHeight="1" x14ac:dyDescent="0.3">
      <c r="B332" s="20"/>
      <c r="C332" s="20"/>
      <c r="D332" s="20"/>
      <c r="E332" s="20"/>
      <c r="F332" s="20"/>
      <c r="G332" s="20"/>
      <c r="H332" s="20"/>
      <c r="I332" s="20"/>
      <c r="J332" s="20"/>
      <c r="K332" s="20"/>
    </row>
    <row r="333" spans="2:11" ht="14.25" customHeight="1" x14ac:dyDescent="0.3">
      <c r="B333" s="20"/>
      <c r="C333" s="20"/>
      <c r="D333" s="20"/>
      <c r="E333" s="20"/>
      <c r="F333" s="20"/>
      <c r="G333" s="20"/>
      <c r="H333" s="20"/>
      <c r="I333" s="20"/>
      <c r="J333" s="20"/>
      <c r="K333" s="20"/>
    </row>
    <row r="334" spans="2:11" ht="14.25" customHeight="1" x14ac:dyDescent="0.3">
      <c r="B334" s="20"/>
      <c r="C334" s="20"/>
      <c r="D334" s="20"/>
      <c r="E334" s="20"/>
      <c r="F334" s="20"/>
      <c r="G334" s="20"/>
      <c r="H334" s="20"/>
      <c r="I334" s="20"/>
      <c r="J334" s="20"/>
      <c r="K334" s="20"/>
    </row>
    <row r="335" spans="2:11" ht="14.25" customHeight="1" x14ac:dyDescent="0.3">
      <c r="B335" s="20"/>
      <c r="C335" s="20"/>
      <c r="D335" s="20"/>
      <c r="E335" s="20"/>
      <c r="F335" s="20"/>
      <c r="G335" s="20"/>
      <c r="H335" s="20"/>
      <c r="I335" s="20"/>
      <c r="J335" s="20"/>
      <c r="K335" s="20"/>
    </row>
    <row r="336" spans="2:11" ht="14.25" customHeight="1" x14ac:dyDescent="0.3">
      <c r="B336" s="20"/>
      <c r="C336" s="20"/>
      <c r="D336" s="20"/>
      <c r="E336" s="20"/>
      <c r="F336" s="20"/>
      <c r="G336" s="20"/>
      <c r="H336" s="20"/>
      <c r="I336" s="20"/>
      <c r="J336" s="20"/>
      <c r="K336" s="20"/>
    </row>
    <row r="337" spans="1:16" ht="14.25" customHeight="1" x14ac:dyDescent="0.3">
      <c r="B337" s="20"/>
      <c r="C337" s="20"/>
      <c r="D337" s="20"/>
      <c r="E337" s="20"/>
      <c r="F337" s="20"/>
      <c r="G337" s="20"/>
      <c r="H337" s="20"/>
      <c r="I337" s="20"/>
      <c r="J337" s="20"/>
      <c r="K337" s="20"/>
    </row>
    <row r="338" spans="1:16" ht="14.25" customHeight="1" x14ac:dyDescent="0.3">
      <c r="B338" s="20"/>
      <c r="C338" s="20"/>
      <c r="D338" s="20"/>
      <c r="E338" s="20"/>
      <c r="F338" s="20"/>
      <c r="G338" s="20"/>
      <c r="H338" s="20"/>
      <c r="I338" s="20"/>
      <c r="J338" s="20"/>
      <c r="K338" s="20"/>
    </row>
    <row r="339" spans="1:16" ht="14.25" customHeight="1" x14ac:dyDescent="0.3">
      <c r="A339" s="83"/>
      <c r="B339" s="127"/>
      <c r="C339" s="127"/>
      <c r="D339" s="127"/>
      <c r="E339" s="127"/>
      <c r="F339" s="127"/>
      <c r="G339" s="127"/>
      <c r="H339" s="127"/>
      <c r="I339" s="127"/>
      <c r="J339" s="127"/>
      <c r="K339" s="128"/>
      <c r="L339" s="126"/>
      <c r="N339" s="127"/>
      <c r="O339" s="127"/>
      <c r="P339" s="127"/>
    </row>
    <row r="340" spans="1:16" ht="14.25" customHeight="1" x14ac:dyDescent="0.3">
      <c r="A340" s="83"/>
      <c r="B340" s="127"/>
      <c r="C340" s="127"/>
      <c r="D340" s="127"/>
      <c r="E340" s="127"/>
      <c r="F340" s="127"/>
      <c r="G340" s="127"/>
      <c r="H340" s="127"/>
      <c r="I340" s="127"/>
      <c r="J340" s="127"/>
      <c r="K340" s="128"/>
      <c r="L340" s="126"/>
      <c r="N340" s="127"/>
      <c r="O340" s="127"/>
      <c r="P340" s="127"/>
    </row>
    <row r="341" spans="1:16" ht="14.25" customHeight="1" x14ac:dyDescent="0.3">
      <c r="A341" s="83"/>
      <c r="B341" s="127"/>
      <c r="C341" s="127"/>
      <c r="D341" s="127"/>
      <c r="E341" s="127"/>
      <c r="F341" s="127"/>
      <c r="G341" s="127"/>
      <c r="H341" s="127"/>
      <c r="I341" s="127"/>
      <c r="J341" s="127"/>
      <c r="K341" s="128"/>
      <c r="L341" s="126"/>
      <c r="N341" s="127"/>
      <c r="O341" s="127"/>
      <c r="P341" s="127"/>
    </row>
    <row r="342" spans="1:16" ht="14.25" customHeight="1" x14ac:dyDescent="0.3">
      <c r="A342" s="83"/>
      <c r="B342" s="127"/>
      <c r="C342" s="127"/>
      <c r="D342" s="127"/>
      <c r="E342" s="127"/>
      <c r="F342" s="127"/>
      <c r="G342" s="127"/>
      <c r="H342" s="127"/>
      <c r="I342" s="127"/>
      <c r="J342" s="127"/>
      <c r="K342" s="128"/>
      <c r="L342" s="126"/>
      <c r="N342" s="127"/>
      <c r="O342" s="127"/>
      <c r="P342" s="127"/>
    </row>
    <row r="343" spans="1:16" ht="14.25" customHeight="1" x14ac:dyDescent="0.3">
      <c r="A343" s="83"/>
      <c r="B343" s="127"/>
      <c r="C343" s="127"/>
      <c r="D343" s="127"/>
      <c r="E343" s="127"/>
      <c r="F343" s="127"/>
      <c r="G343" s="127"/>
      <c r="H343" s="127"/>
      <c r="I343" s="127"/>
      <c r="J343" s="127"/>
      <c r="K343" s="128"/>
      <c r="L343" s="126"/>
      <c r="N343" s="127"/>
      <c r="O343" s="127"/>
      <c r="P343" s="127"/>
    </row>
    <row r="344" spans="1:16" ht="14.25" customHeight="1" x14ac:dyDescent="0.3">
      <c r="A344" s="83"/>
      <c r="B344" s="127"/>
      <c r="C344" s="127"/>
      <c r="D344" s="127"/>
      <c r="E344" s="127"/>
      <c r="F344" s="127"/>
      <c r="G344" s="127"/>
      <c r="H344" s="127"/>
      <c r="I344" s="127"/>
      <c r="J344" s="127"/>
      <c r="K344" s="128"/>
      <c r="L344" s="126"/>
      <c r="N344" s="127"/>
      <c r="O344" s="127"/>
      <c r="P344" s="127"/>
    </row>
    <row r="345" spans="1:16" ht="14.25" customHeight="1" x14ac:dyDescent="0.3">
      <c r="A345" s="83"/>
      <c r="B345" s="127"/>
      <c r="C345" s="127"/>
      <c r="D345" s="127"/>
      <c r="E345" s="127"/>
      <c r="F345" s="127"/>
      <c r="G345" s="127"/>
      <c r="H345" s="127"/>
      <c r="I345" s="127"/>
      <c r="J345" s="127"/>
      <c r="K345" s="128"/>
      <c r="L345" s="126"/>
      <c r="N345" s="127"/>
      <c r="O345" s="127"/>
      <c r="P345" s="127"/>
    </row>
    <row r="346" spans="1:16" ht="14.25" customHeight="1" x14ac:dyDescent="0.3">
      <c r="A346" s="83"/>
      <c r="B346" s="127"/>
      <c r="C346" s="127"/>
      <c r="D346" s="127"/>
      <c r="E346" s="127"/>
      <c r="F346" s="127"/>
      <c r="G346" s="127"/>
      <c r="H346" s="127"/>
      <c r="I346" s="127"/>
      <c r="J346" s="127"/>
      <c r="K346" s="128"/>
      <c r="L346" s="126"/>
      <c r="N346" s="127"/>
      <c r="O346" s="127"/>
      <c r="P346" s="127"/>
    </row>
    <row r="347" spans="1:16" ht="14.25" customHeight="1" x14ac:dyDescent="0.3">
      <c r="A347" s="83"/>
      <c r="B347" s="127"/>
      <c r="C347" s="127"/>
      <c r="D347" s="127"/>
      <c r="E347" s="127"/>
      <c r="F347" s="127"/>
      <c r="G347" s="127"/>
      <c r="H347" s="127"/>
      <c r="I347" s="127"/>
      <c r="J347" s="127"/>
      <c r="K347" s="128"/>
      <c r="L347" s="126"/>
      <c r="N347" s="127"/>
      <c r="O347" s="127"/>
      <c r="P347" s="127"/>
    </row>
    <row r="348" spans="1:16" ht="14.25" customHeight="1" x14ac:dyDescent="0.3">
      <c r="A348" s="83"/>
      <c r="B348" s="127"/>
      <c r="C348" s="127"/>
      <c r="D348" s="127"/>
      <c r="E348" s="127"/>
      <c r="F348" s="127"/>
      <c r="G348" s="127"/>
      <c r="H348" s="127"/>
      <c r="I348" s="127"/>
      <c r="J348" s="127"/>
      <c r="K348" s="128"/>
      <c r="L348" s="126"/>
      <c r="N348" s="127"/>
      <c r="O348" s="127"/>
      <c r="P348" s="127"/>
    </row>
    <row r="349" spans="1:16" ht="14.25" customHeight="1" x14ac:dyDescent="0.3">
      <c r="A349" s="83"/>
      <c r="B349" s="127"/>
      <c r="C349" s="127"/>
      <c r="D349" s="127"/>
      <c r="E349" s="127"/>
      <c r="F349" s="127"/>
      <c r="G349" s="127"/>
      <c r="H349" s="127"/>
      <c r="I349" s="127"/>
      <c r="J349" s="127"/>
      <c r="K349" s="128"/>
      <c r="L349" s="126"/>
      <c r="N349" s="127"/>
      <c r="O349" s="127"/>
      <c r="P349" s="127"/>
    </row>
    <row r="350" spans="1:16" ht="14.25" customHeight="1" x14ac:dyDescent="0.3">
      <c r="A350" s="83"/>
      <c r="B350" s="127"/>
      <c r="C350" s="127"/>
      <c r="D350" s="127"/>
      <c r="E350" s="127"/>
      <c r="F350" s="127"/>
      <c r="G350" s="127"/>
      <c r="H350" s="127"/>
      <c r="I350" s="127"/>
      <c r="J350" s="127"/>
      <c r="K350" s="128"/>
      <c r="L350" s="126"/>
      <c r="N350" s="127"/>
      <c r="O350" s="127"/>
      <c r="P350" s="127"/>
    </row>
    <row r="351" spans="1:16" ht="14.25" customHeight="1" x14ac:dyDescent="0.3">
      <c r="A351" s="83"/>
      <c r="B351" s="127"/>
      <c r="C351" s="127"/>
      <c r="D351" s="127"/>
      <c r="E351" s="127"/>
      <c r="F351" s="127"/>
      <c r="G351" s="127"/>
      <c r="H351" s="127"/>
      <c r="I351" s="127"/>
      <c r="J351" s="127"/>
      <c r="K351" s="128"/>
      <c r="L351" s="126"/>
      <c r="N351" s="127"/>
      <c r="O351" s="127"/>
      <c r="P351" s="127"/>
    </row>
    <row r="352" spans="1:16" ht="14.25" customHeight="1" x14ac:dyDescent="0.3">
      <c r="A352" s="83"/>
      <c r="B352" s="127"/>
      <c r="C352" s="127"/>
      <c r="D352" s="127"/>
      <c r="E352" s="127"/>
      <c r="F352" s="127"/>
      <c r="G352" s="127"/>
      <c r="H352" s="127"/>
      <c r="I352" s="127"/>
      <c r="J352" s="127"/>
      <c r="K352" s="128"/>
      <c r="L352" s="126"/>
      <c r="N352" s="127"/>
      <c r="O352" s="127"/>
      <c r="P352" s="127"/>
    </row>
    <row r="353" spans="1:16" ht="14.25" customHeight="1" x14ac:dyDescent="0.3">
      <c r="A353" s="83"/>
      <c r="B353" s="127"/>
      <c r="C353" s="127"/>
      <c r="D353" s="127"/>
      <c r="E353" s="127"/>
      <c r="F353" s="127"/>
      <c r="G353" s="127"/>
      <c r="H353" s="127"/>
      <c r="I353" s="127"/>
      <c r="J353" s="127"/>
      <c r="K353" s="128"/>
      <c r="L353" s="126"/>
      <c r="N353" s="127"/>
      <c r="O353" s="127"/>
      <c r="P353" s="127"/>
    </row>
    <row r="354" spans="1:16" ht="14.25" customHeight="1" x14ac:dyDescent="0.3">
      <c r="A354" s="83"/>
      <c r="B354" s="127"/>
      <c r="C354" s="127"/>
      <c r="D354" s="127"/>
      <c r="E354" s="127"/>
      <c r="F354" s="127"/>
      <c r="G354" s="127"/>
      <c r="H354" s="127"/>
      <c r="I354" s="127"/>
      <c r="J354" s="127"/>
      <c r="K354" s="128"/>
      <c r="L354" s="126"/>
      <c r="N354" s="127"/>
      <c r="O354" s="127"/>
      <c r="P354" s="127"/>
    </row>
    <row r="355" spans="1:16" ht="14.25" customHeight="1" x14ac:dyDescent="0.3">
      <c r="A355" s="83"/>
      <c r="B355" s="127"/>
      <c r="C355" s="127"/>
      <c r="D355" s="127"/>
      <c r="E355" s="127"/>
      <c r="F355" s="127"/>
      <c r="G355" s="127"/>
      <c r="H355" s="127"/>
      <c r="I355" s="127"/>
      <c r="J355" s="127"/>
      <c r="K355" s="128"/>
      <c r="L355" s="126"/>
      <c r="N355" s="127"/>
      <c r="O355" s="127"/>
      <c r="P355" s="127"/>
    </row>
    <row r="356" spans="1:16" ht="14.25" customHeight="1" x14ac:dyDescent="0.3">
      <c r="A356" s="83"/>
      <c r="B356" s="127"/>
      <c r="C356" s="127"/>
      <c r="D356" s="127"/>
      <c r="E356" s="127"/>
      <c r="F356" s="127"/>
      <c r="G356" s="127"/>
      <c r="H356" s="127"/>
      <c r="I356" s="127"/>
      <c r="J356" s="127"/>
      <c r="K356" s="128"/>
      <c r="L356" s="126"/>
      <c r="N356" s="127"/>
      <c r="O356" s="127"/>
      <c r="P356" s="127"/>
    </row>
    <row r="357" spans="1:16" ht="14.25" customHeight="1" x14ac:dyDescent="0.3">
      <c r="A357" s="83"/>
      <c r="B357" s="127"/>
      <c r="C357" s="127"/>
      <c r="D357" s="127"/>
      <c r="E357" s="127"/>
      <c r="F357" s="127"/>
      <c r="G357" s="127"/>
      <c r="H357" s="127"/>
      <c r="I357" s="127"/>
      <c r="J357" s="127"/>
      <c r="K357" s="128"/>
      <c r="L357" s="126"/>
      <c r="N357" s="127"/>
      <c r="O357" s="127"/>
      <c r="P357" s="127"/>
    </row>
    <row r="358" spans="1:16" ht="14.25" customHeight="1" x14ac:dyDescent="0.3">
      <c r="A358" s="83"/>
      <c r="B358" s="127"/>
      <c r="C358" s="127"/>
      <c r="D358" s="127"/>
      <c r="E358" s="127"/>
      <c r="F358" s="127"/>
      <c r="G358" s="127"/>
      <c r="H358" s="127"/>
      <c r="I358" s="127"/>
      <c r="J358" s="127"/>
      <c r="K358" s="128"/>
      <c r="L358" s="126"/>
      <c r="N358" s="127"/>
      <c r="O358" s="127"/>
      <c r="P358" s="127"/>
    </row>
    <row r="359" spans="1:16" ht="14.25" customHeight="1" x14ac:dyDescent="0.3">
      <c r="A359" s="83"/>
      <c r="B359" s="127"/>
      <c r="C359" s="127"/>
      <c r="D359" s="127"/>
      <c r="E359" s="127"/>
      <c r="F359" s="127"/>
      <c r="G359" s="127"/>
      <c r="H359" s="127"/>
      <c r="I359" s="127"/>
      <c r="J359" s="127"/>
      <c r="K359" s="128"/>
      <c r="L359" s="126"/>
      <c r="N359" s="127"/>
      <c r="O359" s="127"/>
      <c r="P359" s="127"/>
    </row>
    <row r="360" spans="1:16" ht="14.25" customHeight="1" x14ac:dyDescent="0.3">
      <c r="A360" s="83"/>
      <c r="B360" s="127"/>
      <c r="C360" s="127"/>
      <c r="D360" s="127"/>
      <c r="E360" s="127"/>
      <c r="F360" s="127"/>
      <c r="G360" s="127"/>
      <c r="H360" s="127"/>
      <c r="I360" s="127"/>
      <c r="J360" s="127"/>
      <c r="K360" s="128"/>
      <c r="L360" s="126"/>
      <c r="N360" s="127"/>
      <c r="O360" s="127"/>
      <c r="P360" s="127"/>
    </row>
    <row r="361" spans="1:16" ht="14.25" customHeight="1" x14ac:dyDescent="0.3">
      <c r="A361" s="83"/>
      <c r="B361" s="127"/>
      <c r="C361" s="127"/>
      <c r="D361" s="127"/>
      <c r="E361" s="127"/>
      <c r="F361" s="127"/>
      <c r="G361" s="127"/>
      <c r="H361" s="127"/>
      <c r="I361" s="127"/>
      <c r="J361" s="127"/>
      <c r="K361" s="128"/>
      <c r="L361" s="126"/>
      <c r="N361" s="127"/>
      <c r="O361" s="127"/>
      <c r="P361" s="127"/>
    </row>
    <row r="362" spans="1:16" ht="14.25" customHeight="1" x14ac:dyDescent="0.3">
      <c r="A362" s="83"/>
      <c r="B362" s="127"/>
      <c r="C362" s="127"/>
      <c r="D362" s="127"/>
      <c r="E362" s="127"/>
      <c r="F362" s="127"/>
      <c r="G362" s="127"/>
      <c r="H362" s="127"/>
      <c r="I362" s="127"/>
      <c r="J362" s="127"/>
      <c r="K362" s="128"/>
      <c r="L362" s="126"/>
      <c r="N362" s="127"/>
      <c r="O362" s="127"/>
      <c r="P362" s="127"/>
    </row>
    <row r="363" spans="1:16" ht="14.25" customHeight="1" x14ac:dyDescent="0.3">
      <c r="A363" s="83"/>
      <c r="B363" s="127"/>
      <c r="C363" s="127"/>
      <c r="D363" s="127"/>
      <c r="E363" s="127"/>
      <c r="F363" s="127"/>
      <c r="G363" s="127"/>
      <c r="H363" s="127"/>
      <c r="I363" s="127"/>
      <c r="J363" s="127"/>
      <c r="K363" s="128"/>
      <c r="L363" s="126"/>
      <c r="N363" s="127"/>
      <c r="O363" s="127"/>
      <c r="P363" s="127"/>
    </row>
    <row r="364" spans="1:16" ht="14.25" customHeight="1" x14ac:dyDescent="0.3">
      <c r="A364" s="83"/>
      <c r="B364" s="127"/>
      <c r="C364" s="127"/>
      <c r="D364" s="127"/>
      <c r="E364" s="127"/>
      <c r="F364" s="127"/>
      <c r="G364" s="127"/>
      <c r="H364" s="127"/>
      <c r="I364" s="127"/>
      <c r="J364" s="127"/>
      <c r="K364" s="128"/>
      <c r="L364" s="126"/>
      <c r="N364" s="127"/>
      <c r="O364" s="127"/>
      <c r="P364" s="127"/>
    </row>
    <row r="365" spans="1:16" ht="14.25" customHeight="1" x14ac:dyDescent="0.3">
      <c r="A365" s="83"/>
      <c r="B365" s="127"/>
      <c r="C365" s="127"/>
      <c r="D365" s="127"/>
      <c r="E365" s="127"/>
      <c r="F365" s="127"/>
      <c r="G365" s="127"/>
      <c r="H365" s="127"/>
      <c r="I365" s="127"/>
      <c r="J365" s="127"/>
      <c r="K365" s="128"/>
      <c r="L365" s="126"/>
      <c r="N365" s="127"/>
      <c r="O365" s="127"/>
      <c r="P365" s="127"/>
    </row>
    <row r="366" spans="1:16" ht="14.25" customHeight="1" x14ac:dyDescent="0.3">
      <c r="A366" s="83"/>
      <c r="B366" s="127"/>
      <c r="C366" s="127"/>
      <c r="D366" s="127"/>
      <c r="E366" s="127"/>
      <c r="F366" s="127"/>
      <c r="G366" s="127"/>
      <c r="H366" s="127"/>
      <c r="I366" s="127"/>
      <c r="J366" s="127"/>
      <c r="K366" s="128"/>
      <c r="L366" s="126"/>
      <c r="N366" s="127"/>
      <c r="O366" s="127"/>
      <c r="P366" s="127"/>
    </row>
    <row r="367" spans="1:16" ht="14.25" customHeight="1" x14ac:dyDescent="0.3">
      <c r="A367" s="83"/>
      <c r="B367" s="127"/>
      <c r="C367" s="127"/>
      <c r="D367" s="127"/>
      <c r="E367" s="127"/>
      <c r="F367" s="127"/>
      <c r="G367" s="127"/>
      <c r="H367" s="127"/>
      <c r="I367" s="127"/>
      <c r="J367" s="127"/>
      <c r="K367" s="128"/>
      <c r="L367" s="126"/>
      <c r="N367" s="127"/>
      <c r="O367" s="127"/>
      <c r="P367" s="127"/>
    </row>
    <row r="368" spans="1:16" ht="14.25" customHeight="1" x14ac:dyDescent="0.3">
      <c r="A368" s="83"/>
      <c r="B368" s="127"/>
      <c r="C368" s="127"/>
      <c r="D368" s="127"/>
      <c r="E368" s="127"/>
      <c r="F368" s="127"/>
      <c r="G368" s="127"/>
      <c r="H368" s="127"/>
      <c r="I368" s="127"/>
      <c r="J368" s="127"/>
      <c r="K368" s="128"/>
      <c r="L368" s="126"/>
    </row>
    <row r="369" spans="1:12" ht="14.25" customHeight="1" x14ac:dyDescent="0.3">
      <c r="A369" s="83"/>
      <c r="B369" s="127"/>
      <c r="C369" s="127"/>
      <c r="D369" s="127"/>
      <c r="E369" s="127"/>
      <c r="F369" s="127"/>
      <c r="G369" s="127"/>
      <c r="H369" s="127"/>
      <c r="I369" s="127"/>
      <c r="J369" s="127"/>
      <c r="K369" s="128"/>
      <c r="L369" s="126"/>
    </row>
    <row r="370" spans="1:12" ht="14.25" customHeight="1" x14ac:dyDescent="0.3">
      <c r="A370" s="83"/>
      <c r="B370" s="127"/>
      <c r="C370" s="127"/>
      <c r="D370" s="127"/>
      <c r="E370" s="127"/>
      <c r="F370" s="127"/>
      <c r="G370" s="127"/>
      <c r="H370" s="127"/>
      <c r="I370" s="127"/>
      <c r="J370" s="127"/>
      <c r="K370" s="128"/>
      <c r="L370" s="126"/>
    </row>
    <row r="371" spans="1:12" ht="14.25" customHeight="1" x14ac:dyDescent="0.3">
      <c r="A371" s="83"/>
      <c r="B371" s="127"/>
      <c r="C371" s="127"/>
      <c r="D371" s="127"/>
      <c r="E371" s="127"/>
      <c r="F371" s="127"/>
      <c r="G371" s="127"/>
      <c r="H371" s="127"/>
      <c r="I371" s="127"/>
      <c r="J371" s="127"/>
      <c r="K371" s="128"/>
      <c r="L371" s="126"/>
    </row>
    <row r="372" spans="1:12" ht="14.25" customHeight="1" x14ac:dyDescent="0.3">
      <c r="A372" s="83"/>
      <c r="B372" s="127"/>
      <c r="C372" s="127"/>
      <c r="D372" s="127"/>
      <c r="E372" s="127"/>
      <c r="F372" s="127"/>
      <c r="G372" s="127"/>
      <c r="H372" s="127"/>
      <c r="I372" s="127"/>
      <c r="J372" s="127"/>
      <c r="K372" s="128"/>
      <c r="L372" s="126"/>
    </row>
    <row r="373" spans="1:12" ht="14.25" customHeight="1" x14ac:dyDescent="0.3">
      <c r="A373" s="83"/>
      <c r="B373" s="127"/>
      <c r="C373" s="127"/>
      <c r="D373" s="127"/>
      <c r="E373" s="127"/>
      <c r="F373" s="127"/>
      <c r="G373" s="127"/>
      <c r="H373" s="127"/>
      <c r="I373" s="127"/>
      <c r="J373" s="127"/>
      <c r="K373" s="128"/>
      <c r="L373" s="126"/>
    </row>
    <row r="374" spans="1:12" ht="14.25" customHeight="1" x14ac:dyDescent="0.3">
      <c r="A374" s="83"/>
      <c r="B374" s="127"/>
      <c r="C374" s="127"/>
      <c r="D374" s="127"/>
      <c r="E374" s="127"/>
      <c r="F374" s="127"/>
      <c r="G374" s="127"/>
      <c r="H374" s="127"/>
      <c r="I374" s="127"/>
      <c r="J374" s="127"/>
      <c r="K374" s="128"/>
      <c r="L374" s="126"/>
    </row>
    <row r="375" spans="1:12" ht="14.25" customHeight="1" x14ac:dyDescent="0.3">
      <c r="A375" s="83"/>
      <c r="B375" s="127"/>
      <c r="C375" s="127"/>
      <c r="D375" s="127"/>
      <c r="E375" s="127"/>
      <c r="F375" s="127"/>
      <c r="G375" s="127"/>
      <c r="H375" s="127"/>
      <c r="I375" s="127"/>
      <c r="J375" s="127"/>
      <c r="K375" s="128"/>
      <c r="L375" s="126"/>
    </row>
    <row r="376" spans="1:12" ht="14.25" customHeight="1" x14ac:dyDescent="0.3">
      <c r="A376" s="83"/>
      <c r="B376" s="127"/>
      <c r="C376" s="127"/>
      <c r="D376" s="127"/>
      <c r="E376" s="127"/>
      <c r="F376" s="127"/>
      <c r="G376" s="127"/>
      <c r="H376" s="127"/>
      <c r="I376" s="127"/>
      <c r="J376" s="127"/>
      <c r="K376" s="128"/>
      <c r="L376" s="126"/>
    </row>
    <row r="377" spans="1:12" ht="14.25" customHeight="1" x14ac:dyDescent="0.3">
      <c r="A377" s="83"/>
      <c r="B377" s="127"/>
      <c r="C377" s="127"/>
      <c r="D377" s="127"/>
      <c r="E377" s="127"/>
      <c r="F377" s="127"/>
      <c r="G377" s="127"/>
      <c r="H377" s="127"/>
      <c r="I377" s="127"/>
      <c r="J377" s="127"/>
      <c r="K377" s="128"/>
      <c r="L377" s="126"/>
    </row>
    <row r="378" spans="1:12" ht="14.25" customHeight="1" x14ac:dyDescent="0.3">
      <c r="A378" s="83"/>
      <c r="B378" s="127"/>
      <c r="C378" s="127"/>
      <c r="D378" s="127"/>
      <c r="E378" s="127"/>
      <c r="F378" s="127"/>
      <c r="G378" s="127"/>
      <c r="H378" s="127"/>
      <c r="I378" s="127"/>
      <c r="J378" s="127"/>
      <c r="K378" s="128"/>
      <c r="L378" s="126"/>
    </row>
    <row r="379" spans="1:12" ht="14.25" customHeight="1" x14ac:dyDescent="0.3">
      <c r="A379" s="83"/>
      <c r="B379" s="127"/>
      <c r="C379" s="127"/>
      <c r="D379" s="127"/>
      <c r="E379" s="127"/>
      <c r="F379" s="127"/>
      <c r="G379" s="127"/>
      <c r="H379" s="127"/>
      <c r="I379" s="127"/>
      <c r="J379" s="127"/>
      <c r="K379" s="128"/>
      <c r="L379" s="126"/>
    </row>
    <row r="380" spans="1:12" ht="14.25" customHeight="1" x14ac:dyDescent="0.3">
      <c r="A380" s="83"/>
      <c r="B380" s="127"/>
      <c r="C380" s="127"/>
      <c r="D380" s="127"/>
      <c r="E380" s="127"/>
      <c r="F380" s="127"/>
      <c r="G380" s="127"/>
      <c r="H380" s="127"/>
      <c r="I380" s="127"/>
      <c r="J380" s="127"/>
      <c r="K380" s="128"/>
      <c r="L380" s="126"/>
    </row>
    <row r="381" spans="1:12" ht="14.25" customHeight="1" x14ac:dyDescent="0.3">
      <c r="A381" s="83"/>
      <c r="B381" s="127"/>
      <c r="C381" s="127"/>
      <c r="D381" s="127"/>
      <c r="E381" s="127"/>
      <c r="F381" s="127"/>
      <c r="G381" s="127"/>
      <c r="H381" s="127"/>
      <c r="I381" s="127"/>
      <c r="J381" s="127"/>
      <c r="K381" s="128"/>
      <c r="L381" s="126"/>
    </row>
  </sheetData>
  <mergeCells count="8">
    <mergeCell ref="A191:Q191"/>
    <mergeCell ref="B1:D1"/>
    <mergeCell ref="A190:Q190"/>
    <mergeCell ref="E3:F3"/>
    <mergeCell ref="A6:Q6"/>
    <mergeCell ref="B8:D8"/>
    <mergeCell ref="E8:M8"/>
    <mergeCell ref="N8:P8"/>
  </mergeCells>
  <phoneticPr fontId="11" type="noConversion"/>
  <hyperlinks>
    <hyperlink ref="B3" location="íNDICE!A1" display="Volver al índice"/>
    <hyperlink ref="B1" location="íNDICE!A1" display="Volver al índice"/>
  </hyperlinks>
  <pageMargins left="0.74803149606299213" right="0.74803149606299213" top="0.98425196850393704" bottom="0.98425196850393704" header="0" footer="0"/>
  <pageSetup paperSize="9" scale="78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P139"/>
  <sheetViews>
    <sheetView view="pageBreakPreview" topLeftCell="A3" zoomScale="60" zoomScaleNormal="100" workbookViewId="0">
      <selection activeCell="W35" sqref="W35"/>
    </sheetView>
  </sheetViews>
  <sheetFormatPr baseColWidth="10" defaultRowHeight="14.25" x14ac:dyDescent="0.3"/>
  <cols>
    <col min="1" max="1" width="34.28515625" style="255" customWidth="1"/>
    <col min="2" max="2" width="11.140625" style="255" customWidth="1"/>
    <col min="3" max="3" width="11" style="255" customWidth="1"/>
    <col min="4" max="6" width="10.42578125" style="255" customWidth="1"/>
    <col min="7" max="7" width="12" style="255" customWidth="1"/>
    <col min="8" max="8" width="13.5703125" style="255" customWidth="1"/>
    <col min="9" max="9" width="12.28515625" style="255" customWidth="1"/>
    <col min="10" max="10" width="11.42578125" style="255"/>
    <col min="11" max="11" width="12.42578125" style="255" customWidth="1"/>
    <col min="12" max="12" width="15.7109375" style="255" customWidth="1"/>
    <col min="13" max="13" width="4.28515625" style="255" customWidth="1"/>
    <col min="14" max="16" width="11.42578125" style="255" hidden="1" customWidth="1"/>
    <col min="17" max="256" width="11.42578125" style="255"/>
    <col min="257" max="257" width="34.28515625" style="255" customWidth="1"/>
    <col min="258" max="258" width="11.140625" style="255" customWidth="1"/>
    <col min="259" max="259" width="11" style="255" customWidth="1"/>
    <col min="260" max="260" width="9.7109375" style="255" customWidth="1"/>
    <col min="261" max="262" width="10.42578125" style="255" customWidth="1"/>
    <col min="263" max="263" width="12" style="255" customWidth="1"/>
    <col min="264" max="264" width="13.5703125" style="255" customWidth="1"/>
    <col min="265" max="265" width="12.28515625" style="255" customWidth="1"/>
    <col min="266" max="266" width="11.42578125" style="255"/>
    <col min="267" max="267" width="12.42578125" style="255" customWidth="1"/>
    <col min="268" max="268" width="15.7109375" style="255" customWidth="1"/>
    <col min="269" max="269" width="4.28515625" style="255" customWidth="1"/>
    <col min="270" max="272" width="0" style="255" hidden="1" customWidth="1"/>
    <col min="273" max="512" width="11.42578125" style="255"/>
    <col min="513" max="513" width="34.28515625" style="255" customWidth="1"/>
    <col min="514" max="514" width="11.140625" style="255" customWidth="1"/>
    <col min="515" max="515" width="11" style="255" customWidth="1"/>
    <col min="516" max="516" width="9.7109375" style="255" customWidth="1"/>
    <col min="517" max="518" width="10.42578125" style="255" customWidth="1"/>
    <col min="519" max="519" width="12" style="255" customWidth="1"/>
    <col min="520" max="520" width="13.5703125" style="255" customWidth="1"/>
    <col min="521" max="521" width="12.28515625" style="255" customWidth="1"/>
    <col min="522" max="522" width="11.42578125" style="255"/>
    <col min="523" max="523" width="12.42578125" style="255" customWidth="1"/>
    <col min="524" max="524" width="15.7109375" style="255" customWidth="1"/>
    <col min="525" max="525" width="4.28515625" style="255" customWidth="1"/>
    <col min="526" max="528" width="0" style="255" hidden="1" customWidth="1"/>
    <col min="529" max="768" width="11.42578125" style="255"/>
    <col min="769" max="769" width="34.28515625" style="255" customWidth="1"/>
    <col min="770" max="770" width="11.140625" style="255" customWidth="1"/>
    <col min="771" max="771" width="11" style="255" customWidth="1"/>
    <col min="772" max="772" width="9.7109375" style="255" customWidth="1"/>
    <col min="773" max="774" width="10.42578125" style="255" customWidth="1"/>
    <col min="775" max="775" width="12" style="255" customWidth="1"/>
    <col min="776" max="776" width="13.5703125" style="255" customWidth="1"/>
    <col min="777" max="777" width="12.28515625" style="255" customWidth="1"/>
    <col min="778" max="778" width="11.42578125" style="255"/>
    <col min="779" max="779" width="12.42578125" style="255" customWidth="1"/>
    <col min="780" max="780" width="15.7109375" style="255" customWidth="1"/>
    <col min="781" max="781" width="4.28515625" style="255" customWidth="1"/>
    <col min="782" max="784" width="0" style="255" hidden="1" customWidth="1"/>
    <col min="785" max="1024" width="11.42578125" style="255"/>
    <col min="1025" max="1025" width="34.28515625" style="255" customWidth="1"/>
    <col min="1026" max="1026" width="11.140625" style="255" customWidth="1"/>
    <col min="1027" max="1027" width="11" style="255" customWidth="1"/>
    <col min="1028" max="1028" width="9.7109375" style="255" customWidth="1"/>
    <col min="1029" max="1030" width="10.42578125" style="255" customWidth="1"/>
    <col min="1031" max="1031" width="12" style="255" customWidth="1"/>
    <col min="1032" max="1032" width="13.5703125" style="255" customWidth="1"/>
    <col min="1033" max="1033" width="12.28515625" style="255" customWidth="1"/>
    <col min="1034" max="1034" width="11.42578125" style="255"/>
    <col min="1035" max="1035" width="12.42578125" style="255" customWidth="1"/>
    <col min="1036" max="1036" width="15.7109375" style="255" customWidth="1"/>
    <col min="1037" max="1037" width="4.28515625" style="255" customWidth="1"/>
    <col min="1038" max="1040" width="0" style="255" hidden="1" customWidth="1"/>
    <col min="1041" max="1280" width="11.42578125" style="255"/>
    <col min="1281" max="1281" width="34.28515625" style="255" customWidth="1"/>
    <col min="1282" max="1282" width="11.140625" style="255" customWidth="1"/>
    <col min="1283" max="1283" width="11" style="255" customWidth="1"/>
    <col min="1284" max="1284" width="9.7109375" style="255" customWidth="1"/>
    <col min="1285" max="1286" width="10.42578125" style="255" customWidth="1"/>
    <col min="1287" max="1287" width="12" style="255" customWidth="1"/>
    <col min="1288" max="1288" width="13.5703125" style="255" customWidth="1"/>
    <col min="1289" max="1289" width="12.28515625" style="255" customWidth="1"/>
    <col min="1290" max="1290" width="11.42578125" style="255"/>
    <col min="1291" max="1291" width="12.42578125" style="255" customWidth="1"/>
    <col min="1292" max="1292" width="15.7109375" style="255" customWidth="1"/>
    <col min="1293" max="1293" width="4.28515625" style="255" customWidth="1"/>
    <col min="1294" max="1296" width="0" style="255" hidden="1" customWidth="1"/>
    <col min="1297" max="1536" width="11.42578125" style="255"/>
    <col min="1537" max="1537" width="34.28515625" style="255" customWidth="1"/>
    <col min="1538" max="1538" width="11.140625" style="255" customWidth="1"/>
    <col min="1539" max="1539" width="11" style="255" customWidth="1"/>
    <col min="1540" max="1540" width="9.7109375" style="255" customWidth="1"/>
    <col min="1541" max="1542" width="10.42578125" style="255" customWidth="1"/>
    <col min="1543" max="1543" width="12" style="255" customWidth="1"/>
    <col min="1544" max="1544" width="13.5703125" style="255" customWidth="1"/>
    <col min="1545" max="1545" width="12.28515625" style="255" customWidth="1"/>
    <col min="1546" max="1546" width="11.42578125" style="255"/>
    <col min="1547" max="1547" width="12.42578125" style="255" customWidth="1"/>
    <col min="1548" max="1548" width="15.7109375" style="255" customWidth="1"/>
    <col min="1549" max="1549" width="4.28515625" style="255" customWidth="1"/>
    <col min="1550" max="1552" width="0" style="255" hidden="1" customWidth="1"/>
    <col min="1553" max="1792" width="11.42578125" style="255"/>
    <col min="1793" max="1793" width="34.28515625" style="255" customWidth="1"/>
    <col min="1794" max="1794" width="11.140625" style="255" customWidth="1"/>
    <col min="1795" max="1795" width="11" style="255" customWidth="1"/>
    <col min="1796" max="1796" width="9.7109375" style="255" customWidth="1"/>
    <col min="1797" max="1798" width="10.42578125" style="255" customWidth="1"/>
    <col min="1799" max="1799" width="12" style="255" customWidth="1"/>
    <col min="1800" max="1800" width="13.5703125" style="255" customWidth="1"/>
    <col min="1801" max="1801" width="12.28515625" style="255" customWidth="1"/>
    <col min="1802" max="1802" width="11.42578125" style="255"/>
    <col min="1803" max="1803" width="12.42578125" style="255" customWidth="1"/>
    <col min="1804" max="1804" width="15.7109375" style="255" customWidth="1"/>
    <col min="1805" max="1805" width="4.28515625" style="255" customWidth="1"/>
    <col min="1806" max="1808" width="0" style="255" hidden="1" customWidth="1"/>
    <col min="1809" max="2048" width="11.42578125" style="255"/>
    <col min="2049" max="2049" width="34.28515625" style="255" customWidth="1"/>
    <col min="2050" max="2050" width="11.140625" style="255" customWidth="1"/>
    <col min="2051" max="2051" width="11" style="255" customWidth="1"/>
    <col min="2052" max="2052" width="9.7109375" style="255" customWidth="1"/>
    <col min="2053" max="2054" width="10.42578125" style="255" customWidth="1"/>
    <col min="2055" max="2055" width="12" style="255" customWidth="1"/>
    <col min="2056" max="2056" width="13.5703125" style="255" customWidth="1"/>
    <col min="2057" max="2057" width="12.28515625" style="255" customWidth="1"/>
    <col min="2058" max="2058" width="11.42578125" style="255"/>
    <col min="2059" max="2059" width="12.42578125" style="255" customWidth="1"/>
    <col min="2060" max="2060" width="15.7109375" style="255" customWidth="1"/>
    <col min="2061" max="2061" width="4.28515625" style="255" customWidth="1"/>
    <col min="2062" max="2064" width="0" style="255" hidden="1" customWidth="1"/>
    <col min="2065" max="2304" width="11.42578125" style="255"/>
    <col min="2305" max="2305" width="34.28515625" style="255" customWidth="1"/>
    <col min="2306" max="2306" width="11.140625" style="255" customWidth="1"/>
    <col min="2307" max="2307" width="11" style="255" customWidth="1"/>
    <col min="2308" max="2308" width="9.7109375" style="255" customWidth="1"/>
    <col min="2309" max="2310" width="10.42578125" style="255" customWidth="1"/>
    <col min="2311" max="2311" width="12" style="255" customWidth="1"/>
    <col min="2312" max="2312" width="13.5703125" style="255" customWidth="1"/>
    <col min="2313" max="2313" width="12.28515625" style="255" customWidth="1"/>
    <col min="2314" max="2314" width="11.42578125" style="255"/>
    <col min="2315" max="2315" width="12.42578125" style="255" customWidth="1"/>
    <col min="2316" max="2316" width="15.7109375" style="255" customWidth="1"/>
    <col min="2317" max="2317" width="4.28515625" style="255" customWidth="1"/>
    <col min="2318" max="2320" width="0" style="255" hidden="1" customWidth="1"/>
    <col min="2321" max="2560" width="11.42578125" style="255"/>
    <col min="2561" max="2561" width="34.28515625" style="255" customWidth="1"/>
    <col min="2562" max="2562" width="11.140625" style="255" customWidth="1"/>
    <col min="2563" max="2563" width="11" style="255" customWidth="1"/>
    <col min="2564" max="2564" width="9.7109375" style="255" customWidth="1"/>
    <col min="2565" max="2566" width="10.42578125" style="255" customWidth="1"/>
    <col min="2567" max="2567" width="12" style="255" customWidth="1"/>
    <col min="2568" max="2568" width="13.5703125" style="255" customWidth="1"/>
    <col min="2569" max="2569" width="12.28515625" style="255" customWidth="1"/>
    <col min="2570" max="2570" width="11.42578125" style="255"/>
    <col min="2571" max="2571" width="12.42578125" style="255" customWidth="1"/>
    <col min="2572" max="2572" width="15.7109375" style="255" customWidth="1"/>
    <col min="2573" max="2573" width="4.28515625" style="255" customWidth="1"/>
    <col min="2574" max="2576" width="0" style="255" hidden="1" customWidth="1"/>
    <col min="2577" max="2816" width="11.42578125" style="255"/>
    <col min="2817" max="2817" width="34.28515625" style="255" customWidth="1"/>
    <col min="2818" max="2818" width="11.140625" style="255" customWidth="1"/>
    <col min="2819" max="2819" width="11" style="255" customWidth="1"/>
    <col min="2820" max="2820" width="9.7109375" style="255" customWidth="1"/>
    <col min="2821" max="2822" width="10.42578125" style="255" customWidth="1"/>
    <col min="2823" max="2823" width="12" style="255" customWidth="1"/>
    <col min="2824" max="2824" width="13.5703125" style="255" customWidth="1"/>
    <col min="2825" max="2825" width="12.28515625" style="255" customWidth="1"/>
    <col min="2826" max="2826" width="11.42578125" style="255"/>
    <col min="2827" max="2827" width="12.42578125" style="255" customWidth="1"/>
    <col min="2828" max="2828" width="15.7109375" style="255" customWidth="1"/>
    <col min="2829" max="2829" width="4.28515625" style="255" customWidth="1"/>
    <col min="2830" max="2832" width="0" style="255" hidden="1" customWidth="1"/>
    <col min="2833" max="3072" width="11.42578125" style="255"/>
    <col min="3073" max="3073" width="34.28515625" style="255" customWidth="1"/>
    <col min="3074" max="3074" width="11.140625" style="255" customWidth="1"/>
    <col min="3075" max="3075" width="11" style="255" customWidth="1"/>
    <col min="3076" max="3076" width="9.7109375" style="255" customWidth="1"/>
    <col min="3077" max="3078" width="10.42578125" style="255" customWidth="1"/>
    <col min="3079" max="3079" width="12" style="255" customWidth="1"/>
    <col min="3080" max="3080" width="13.5703125" style="255" customWidth="1"/>
    <col min="3081" max="3081" width="12.28515625" style="255" customWidth="1"/>
    <col min="3082" max="3082" width="11.42578125" style="255"/>
    <col min="3083" max="3083" width="12.42578125" style="255" customWidth="1"/>
    <col min="3084" max="3084" width="15.7109375" style="255" customWidth="1"/>
    <col min="3085" max="3085" width="4.28515625" style="255" customWidth="1"/>
    <col min="3086" max="3088" width="0" style="255" hidden="1" customWidth="1"/>
    <col min="3089" max="3328" width="11.42578125" style="255"/>
    <col min="3329" max="3329" width="34.28515625" style="255" customWidth="1"/>
    <col min="3330" max="3330" width="11.140625" style="255" customWidth="1"/>
    <col min="3331" max="3331" width="11" style="255" customWidth="1"/>
    <col min="3332" max="3332" width="9.7109375" style="255" customWidth="1"/>
    <col min="3333" max="3334" width="10.42578125" style="255" customWidth="1"/>
    <col min="3335" max="3335" width="12" style="255" customWidth="1"/>
    <col min="3336" max="3336" width="13.5703125" style="255" customWidth="1"/>
    <col min="3337" max="3337" width="12.28515625" style="255" customWidth="1"/>
    <col min="3338" max="3338" width="11.42578125" style="255"/>
    <col min="3339" max="3339" width="12.42578125" style="255" customWidth="1"/>
    <col min="3340" max="3340" width="15.7109375" style="255" customWidth="1"/>
    <col min="3341" max="3341" width="4.28515625" style="255" customWidth="1"/>
    <col min="3342" max="3344" width="0" style="255" hidden="1" customWidth="1"/>
    <col min="3345" max="3584" width="11.42578125" style="255"/>
    <col min="3585" max="3585" width="34.28515625" style="255" customWidth="1"/>
    <col min="3586" max="3586" width="11.140625" style="255" customWidth="1"/>
    <col min="3587" max="3587" width="11" style="255" customWidth="1"/>
    <col min="3588" max="3588" width="9.7109375" style="255" customWidth="1"/>
    <col min="3589" max="3590" width="10.42578125" style="255" customWidth="1"/>
    <col min="3591" max="3591" width="12" style="255" customWidth="1"/>
    <col min="3592" max="3592" width="13.5703125" style="255" customWidth="1"/>
    <col min="3593" max="3593" width="12.28515625" style="255" customWidth="1"/>
    <col min="3594" max="3594" width="11.42578125" style="255"/>
    <col min="3595" max="3595" width="12.42578125" style="255" customWidth="1"/>
    <col min="3596" max="3596" width="15.7109375" style="255" customWidth="1"/>
    <col min="3597" max="3597" width="4.28515625" style="255" customWidth="1"/>
    <col min="3598" max="3600" width="0" style="255" hidden="1" customWidth="1"/>
    <col min="3601" max="3840" width="11.42578125" style="255"/>
    <col min="3841" max="3841" width="34.28515625" style="255" customWidth="1"/>
    <col min="3842" max="3842" width="11.140625" style="255" customWidth="1"/>
    <col min="3843" max="3843" width="11" style="255" customWidth="1"/>
    <col min="3844" max="3844" width="9.7109375" style="255" customWidth="1"/>
    <col min="3845" max="3846" width="10.42578125" style="255" customWidth="1"/>
    <col min="3847" max="3847" width="12" style="255" customWidth="1"/>
    <col min="3848" max="3848" width="13.5703125" style="255" customWidth="1"/>
    <col min="3849" max="3849" width="12.28515625" style="255" customWidth="1"/>
    <col min="3850" max="3850" width="11.42578125" style="255"/>
    <col min="3851" max="3851" width="12.42578125" style="255" customWidth="1"/>
    <col min="3852" max="3852" width="15.7109375" style="255" customWidth="1"/>
    <col min="3853" max="3853" width="4.28515625" style="255" customWidth="1"/>
    <col min="3854" max="3856" width="0" style="255" hidden="1" customWidth="1"/>
    <col min="3857" max="4096" width="11.42578125" style="255"/>
    <col min="4097" max="4097" width="34.28515625" style="255" customWidth="1"/>
    <col min="4098" max="4098" width="11.140625" style="255" customWidth="1"/>
    <col min="4099" max="4099" width="11" style="255" customWidth="1"/>
    <col min="4100" max="4100" width="9.7109375" style="255" customWidth="1"/>
    <col min="4101" max="4102" width="10.42578125" style="255" customWidth="1"/>
    <col min="4103" max="4103" width="12" style="255" customWidth="1"/>
    <col min="4104" max="4104" width="13.5703125" style="255" customWidth="1"/>
    <col min="4105" max="4105" width="12.28515625" style="255" customWidth="1"/>
    <col min="4106" max="4106" width="11.42578125" style="255"/>
    <col min="4107" max="4107" width="12.42578125" style="255" customWidth="1"/>
    <col min="4108" max="4108" width="15.7109375" style="255" customWidth="1"/>
    <col min="4109" max="4109" width="4.28515625" style="255" customWidth="1"/>
    <col min="4110" max="4112" width="0" style="255" hidden="1" customWidth="1"/>
    <col min="4113" max="4352" width="11.42578125" style="255"/>
    <col min="4353" max="4353" width="34.28515625" style="255" customWidth="1"/>
    <col min="4354" max="4354" width="11.140625" style="255" customWidth="1"/>
    <col min="4355" max="4355" width="11" style="255" customWidth="1"/>
    <col min="4356" max="4356" width="9.7109375" style="255" customWidth="1"/>
    <col min="4357" max="4358" width="10.42578125" style="255" customWidth="1"/>
    <col min="4359" max="4359" width="12" style="255" customWidth="1"/>
    <col min="4360" max="4360" width="13.5703125" style="255" customWidth="1"/>
    <col min="4361" max="4361" width="12.28515625" style="255" customWidth="1"/>
    <col min="4362" max="4362" width="11.42578125" style="255"/>
    <col min="4363" max="4363" width="12.42578125" style="255" customWidth="1"/>
    <col min="4364" max="4364" width="15.7109375" style="255" customWidth="1"/>
    <col min="4365" max="4365" width="4.28515625" style="255" customWidth="1"/>
    <col min="4366" max="4368" width="0" style="255" hidden="1" customWidth="1"/>
    <col min="4369" max="4608" width="11.42578125" style="255"/>
    <col min="4609" max="4609" width="34.28515625" style="255" customWidth="1"/>
    <col min="4610" max="4610" width="11.140625" style="255" customWidth="1"/>
    <col min="4611" max="4611" width="11" style="255" customWidth="1"/>
    <col min="4612" max="4612" width="9.7109375" style="255" customWidth="1"/>
    <col min="4613" max="4614" width="10.42578125" style="255" customWidth="1"/>
    <col min="4615" max="4615" width="12" style="255" customWidth="1"/>
    <col min="4616" max="4616" width="13.5703125" style="255" customWidth="1"/>
    <col min="4617" max="4617" width="12.28515625" style="255" customWidth="1"/>
    <col min="4618" max="4618" width="11.42578125" style="255"/>
    <col min="4619" max="4619" width="12.42578125" style="255" customWidth="1"/>
    <col min="4620" max="4620" width="15.7109375" style="255" customWidth="1"/>
    <col min="4621" max="4621" width="4.28515625" style="255" customWidth="1"/>
    <col min="4622" max="4624" width="0" style="255" hidden="1" customWidth="1"/>
    <col min="4625" max="4864" width="11.42578125" style="255"/>
    <col min="4865" max="4865" width="34.28515625" style="255" customWidth="1"/>
    <col min="4866" max="4866" width="11.140625" style="255" customWidth="1"/>
    <col min="4867" max="4867" width="11" style="255" customWidth="1"/>
    <col min="4868" max="4868" width="9.7109375" style="255" customWidth="1"/>
    <col min="4869" max="4870" width="10.42578125" style="255" customWidth="1"/>
    <col min="4871" max="4871" width="12" style="255" customWidth="1"/>
    <col min="4872" max="4872" width="13.5703125" style="255" customWidth="1"/>
    <col min="4873" max="4873" width="12.28515625" style="255" customWidth="1"/>
    <col min="4874" max="4874" width="11.42578125" style="255"/>
    <col min="4875" max="4875" width="12.42578125" style="255" customWidth="1"/>
    <col min="4876" max="4876" width="15.7109375" style="255" customWidth="1"/>
    <col min="4877" max="4877" width="4.28515625" style="255" customWidth="1"/>
    <col min="4878" max="4880" width="0" style="255" hidden="1" customWidth="1"/>
    <col min="4881" max="5120" width="11.42578125" style="255"/>
    <col min="5121" max="5121" width="34.28515625" style="255" customWidth="1"/>
    <col min="5122" max="5122" width="11.140625" style="255" customWidth="1"/>
    <col min="5123" max="5123" width="11" style="255" customWidth="1"/>
    <col min="5124" max="5124" width="9.7109375" style="255" customWidth="1"/>
    <col min="5125" max="5126" width="10.42578125" style="255" customWidth="1"/>
    <col min="5127" max="5127" width="12" style="255" customWidth="1"/>
    <col min="5128" max="5128" width="13.5703125" style="255" customWidth="1"/>
    <col min="5129" max="5129" width="12.28515625" style="255" customWidth="1"/>
    <col min="5130" max="5130" width="11.42578125" style="255"/>
    <col min="5131" max="5131" width="12.42578125" style="255" customWidth="1"/>
    <col min="5132" max="5132" width="15.7109375" style="255" customWidth="1"/>
    <col min="5133" max="5133" width="4.28515625" style="255" customWidth="1"/>
    <col min="5134" max="5136" width="0" style="255" hidden="1" customWidth="1"/>
    <col min="5137" max="5376" width="11.42578125" style="255"/>
    <col min="5377" max="5377" width="34.28515625" style="255" customWidth="1"/>
    <col min="5378" max="5378" width="11.140625" style="255" customWidth="1"/>
    <col min="5379" max="5379" width="11" style="255" customWidth="1"/>
    <col min="5380" max="5380" width="9.7109375" style="255" customWidth="1"/>
    <col min="5381" max="5382" width="10.42578125" style="255" customWidth="1"/>
    <col min="5383" max="5383" width="12" style="255" customWidth="1"/>
    <col min="5384" max="5384" width="13.5703125" style="255" customWidth="1"/>
    <col min="5385" max="5385" width="12.28515625" style="255" customWidth="1"/>
    <col min="5386" max="5386" width="11.42578125" style="255"/>
    <col min="5387" max="5387" width="12.42578125" style="255" customWidth="1"/>
    <col min="5388" max="5388" width="15.7109375" style="255" customWidth="1"/>
    <col min="5389" max="5389" width="4.28515625" style="255" customWidth="1"/>
    <col min="5390" max="5392" width="0" style="255" hidden="1" customWidth="1"/>
    <col min="5393" max="5632" width="11.42578125" style="255"/>
    <col min="5633" max="5633" width="34.28515625" style="255" customWidth="1"/>
    <col min="5634" max="5634" width="11.140625" style="255" customWidth="1"/>
    <col min="5635" max="5635" width="11" style="255" customWidth="1"/>
    <col min="5636" max="5636" width="9.7109375" style="255" customWidth="1"/>
    <col min="5637" max="5638" width="10.42578125" style="255" customWidth="1"/>
    <col min="5639" max="5639" width="12" style="255" customWidth="1"/>
    <col min="5640" max="5640" width="13.5703125" style="255" customWidth="1"/>
    <col min="5641" max="5641" width="12.28515625" style="255" customWidth="1"/>
    <col min="5642" max="5642" width="11.42578125" style="255"/>
    <col min="5643" max="5643" width="12.42578125" style="255" customWidth="1"/>
    <col min="5644" max="5644" width="15.7109375" style="255" customWidth="1"/>
    <col min="5645" max="5645" width="4.28515625" style="255" customWidth="1"/>
    <col min="5646" max="5648" width="0" style="255" hidden="1" customWidth="1"/>
    <col min="5649" max="5888" width="11.42578125" style="255"/>
    <col min="5889" max="5889" width="34.28515625" style="255" customWidth="1"/>
    <col min="5890" max="5890" width="11.140625" style="255" customWidth="1"/>
    <col min="5891" max="5891" width="11" style="255" customWidth="1"/>
    <col min="5892" max="5892" width="9.7109375" style="255" customWidth="1"/>
    <col min="5893" max="5894" width="10.42578125" style="255" customWidth="1"/>
    <col min="5895" max="5895" width="12" style="255" customWidth="1"/>
    <col min="5896" max="5896" width="13.5703125" style="255" customWidth="1"/>
    <col min="5897" max="5897" width="12.28515625" style="255" customWidth="1"/>
    <col min="5898" max="5898" width="11.42578125" style="255"/>
    <col min="5899" max="5899" width="12.42578125" style="255" customWidth="1"/>
    <col min="5900" max="5900" width="15.7109375" style="255" customWidth="1"/>
    <col min="5901" max="5901" width="4.28515625" style="255" customWidth="1"/>
    <col min="5902" max="5904" width="0" style="255" hidden="1" customWidth="1"/>
    <col min="5905" max="6144" width="11.42578125" style="255"/>
    <col min="6145" max="6145" width="34.28515625" style="255" customWidth="1"/>
    <col min="6146" max="6146" width="11.140625" style="255" customWidth="1"/>
    <col min="6147" max="6147" width="11" style="255" customWidth="1"/>
    <col min="6148" max="6148" width="9.7109375" style="255" customWidth="1"/>
    <col min="6149" max="6150" width="10.42578125" style="255" customWidth="1"/>
    <col min="6151" max="6151" width="12" style="255" customWidth="1"/>
    <col min="6152" max="6152" width="13.5703125" style="255" customWidth="1"/>
    <col min="6153" max="6153" width="12.28515625" style="255" customWidth="1"/>
    <col min="6154" max="6154" width="11.42578125" style="255"/>
    <col min="6155" max="6155" width="12.42578125" style="255" customWidth="1"/>
    <col min="6156" max="6156" width="15.7109375" style="255" customWidth="1"/>
    <col min="6157" max="6157" width="4.28515625" style="255" customWidth="1"/>
    <col min="6158" max="6160" width="0" style="255" hidden="1" customWidth="1"/>
    <col min="6161" max="6400" width="11.42578125" style="255"/>
    <col min="6401" max="6401" width="34.28515625" style="255" customWidth="1"/>
    <col min="6402" max="6402" width="11.140625" style="255" customWidth="1"/>
    <col min="6403" max="6403" width="11" style="255" customWidth="1"/>
    <col min="6404" max="6404" width="9.7109375" style="255" customWidth="1"/>
    <col min="6405" max="6406" width="10.42578125" style="255" customWidth="1"/>
    <col min="6407" max="6407" width="12" style="255" customWidth="1"/>
    <col min="6408" max="6408" width="13.5703125" style="255" customWidth="1"/>
    <col min="6409" max="6409" width="12.28515625" style="255" customWidth="1"/>
    <col min="6410" max="6410" width="11.42578125" style="255"/>
    <col min="6411" max="6411" width="12.42578125" style="255" customWidth="1"/>
    <col min="6412" max="6412" width="15.7109375" style="255" customWidth="1"/>
    <col min="6413" max="6413" width="4.28515625" style="255" customWidth="1"/>
    <col min="6414" max="6416" width="0" style="255" hidden="1" customWidth="1"/>
    <col min="6417" max="6656" width="11.42578125" style="255"/>
    <col min="6657" max="6657" width="34.28515625" style="255" customWidth="1"/>
    <col min="6658" max="6658" width="11.140625" style="255" customWidth="1"/>
    <col min="6659" max="6659" width="11" style="255" customWidth="1"/>
    <col min="6660" max="6660" width="9.7109375" style="255" customWidth="1"/>
    <col min="6661" max="6662" width="10.42578125" style="255" customWidth="1"/>
    <col min="6663" max="6663" width="12" style="255" customWidth="1"/>
    <col min="6664" max="6664" width="13.5703125" style="255" customWidth="1"/>
    <col min="6665" max="6665" width="12.28515625" style="255" customWidth="1"/>
    <col min="6666" max="6666" width="11.42578125" style="255"/>
    <col min="6667" max="6667" width="12.42578125" style="255" customWidth="1"/>
    <col min="6668" max="6668" width="15.7109375" style="255" customWidth="1"/>
    <col min="6669" max="6669" width="4.28515625" style="255" customWidth="1"/>
    <col min="6670" max="6672" width="0" style="255" hidden="1" customWidth="1"/>
    <col min="6673" max="6912" width="11.42578125" style="255"/>
    <col min="6913" max="6913" width="34.28515625" style="255" customWidth="1"/>
    <col min="6914" max="6914" width="11.140625" style="255" customWidth="1"/>
    <col min="6915" max="6915" width="11" style="255" customWidth="1"/>
    <col min="6916" max="6916" width="9.7109375" style="255" customWidth="1"/>
    <col min="6917" max="6918" width="10.42578125" style="255" customWidth="1"/>
    <col min="6919" max="6919" width="12" style="255" customWidth="1"/>
    <col min="6920" max="6920" width="13.5703125" style="255" customWidth="1"/>
    <col min="6921" max="6921" width="12.28515625" style="255" customWidth="1"/>
    <col min="6922" max="6922" width="11.42578125" style="255"/>
    <col min="6923" max="6923" width="12.42578125" style="255" customWidth="1"/>
    <col min="6924" max="6924" width="15.7109375" style="255" customWidth="1"/>
    <col min="6925" max="6925" width="4.28515625" style="255" customWidth="1"/>
    <col min="6926" max="6928" width="0" style="255" hidden="1" customWidth="1"/>
    <col min="6929" max="7168" width="11.42578125" style="255"/>
    <col min="7169" max="7169" width="34.28515625" style="255" customWidth="1"/>
    <col min="7170" max="7170" width="11.140625" style="255" customWidth="1"/>
    <col min="7171" max="7171" width="11" style="255" customWidth="1"/>
    <col min="7172" max="7172" width="9.7109375" style="255" customWidth="1"/>
    <col min="7173" max="7174" width="10.42578125" style="255" customWidth="1"/>
    <col min="7175" max="7175" width="12" style="255" customWidth="1"/>
    <col min="7176" max="7176" width="13.5703125" style="255" customWidth="1"/>
    <col min="7177" max="7177" width="12.28515625" style="255" customWidth="1"/>
    <col min="7178" max="7178" width="11.42578125" style="255"/>
    <col min="7179" max="7179" width="12.42578125" style="255" customWidth="1"/>
    <col min="7180" max="7180" width="15.7109375" style="255" customWidth="1"/>
    <col min="7181" max="7181" width="4.28515625" style="255" customWidth="1"/>
    <col min="7182" max="7184" width="0" style="255" hidden="1" customWidth="1"/>
    <col min="7185" max="7424" width="11.42578125" style="255"/>
    <col min="7425" max="7425" width="34.28515625" style="255" customWidth="1"/>
    <col min="7426" max="7426" width="11.140625" style="255" customWidth="1"/>
    <col min="7427" max="7427" width="11" style="255" customWidth="1"/>
    <col min="7428" max="7428" width="9.7109375" style="255" customWidth="1"/>
    <col min="7429" max="7430" width="10.42578125" style="255" customWidth="1"/>
    <col min="7431" max="7431" width="12" style="255" customWidth="1"/>
    <col min="7432" max="7432" width="13.5703125" style="255" customWidth="1"/>
    <col min="7433" max="7433" width="12.28515625" style="255" customWidth="1"/>
    <col min="7434" max="7434" width="11.42578125" style="255"/>
    <col min="7435" max="7435" width="12.42578125" style="255" customWidth="1"/>
    <col min="7436" max="7436" width="15.7109375" style="255" customWidth="1"/>
    <col min="7437" max="7437" width="4.28515625" style="255" customWidth="1"/>
    <col min="7438" max="7440" width="0" style="255" hidden="1" customWidth="1"/>
    <col min="7441" max="7680" width="11.42578125" style="255"/>
    <col min="7681" max="7681" width="34.28515625" style="255" customWidth="1"/>
    <col min="7682" max="7682" width="11.140625" style="255" customWidth="1"/>
    <col min="7683" max="7683" width="11" style="255" customWidth="1"/>
    <col min="7684" max="7684" width="9.7109375" style="255" customWidth="1"/>
    <col min="7685" max="7686" width="10.42578125" style="255" customWidth="1"/>
    <col min="7687" max="7687" width="12" style="255" customWidth="1"/>
    <col min="7688" max="7688" width="13.5703125" style="255" customWidth="1"/>
    <col min="7689" max="7689" width="12.28515625" style="255" customWidth="1"/>
    <col min="7690" max="7690" width="11.42578125" style="255"/>
    <col min="7691" max="7691" width="12.42578125" style="255" customWidth="1"/>
    <col min="7692" max="7692" width="15.7109375" style="255" customWidth="1"/>
    <col min="7693" max="7693" width="4.28515625" style="255" customWidth="1"/>
    <col min="7694" max="7696" width="0" style="255" hidden="1" customWidth="1"/>
    <col min="7697" max="7936" width="11.42578125" style="255"/>
    <col min="7937" max="7937" width="34.28515625" style="255" customWidth="1"/>
    <col min="7938" max="7938" width="11.140625" style="255" customWidth="1"/>
    <col min="7939" max="7939" width="11" style="255" customWidth="1"/>
    <col min="7940" max="7940" width="9.7109375" style="255" customWidth="1"/>
    <col min="7941" max="7942" width="10.42578125" style="255" customWidth="1"/>
    <col min="7943" max="7943" width="12" style="255" customWidth="1"/>
    <col min="7944" max="7944" width="13.5703125" style="255" customWidth="1"/>
    <col min="7945" max="7945" width="12.28515625" style="255" customWidth="1"/>
    <col min="7946" max="7946" width="11.42578125" style="255"/>
    <col min="7947" max="7947" width="12.42578125" style="255" customWidth="1"/>
    <col min="7948" max="7948" width="15.7109375" style="255" customWidth="1"/>
    <col min="7949" max="7949" width="4.28515625" style="255" customWidth="1"/>
    <col min="7950" max="7952" width="0" style="255" hidden="1" customWidth="1"/>
    <col min="7953" max="8192" width="11.42578125" style="255"/>
    <col min="8193" max="8193" width="34.28515625" style="255" customWidth="1"/>
    <col min="8194" max="8194" width="11.140625" style="255" customWidth="1"/>
    <col min="8195" max="8195" width="11" style="255" customWidth="1"/>
    <col min="8196" max="8196" width="9.7109375" style="255" customWidth="1"/>
    <col min="8197" max="8198" width="10.42578125" style="255" customWidth="1"/>
    <col min="8199" max="8199" width="12" style="255" customWidth="1"/>
    <col min="8200" max="8200" width="13.5703125" style="255" customWidth="1"/>
    <col min="8201" max="8201" width="12.28515625" style="255" customWidth="1"/>
    <col min="8202" max="8202" width="11.42578125" style="255"/>
    <col min="8203" max="8203" width="12.42578125" style="255" customWidth="1"/>
    <col min="8204" max="8204" width="15.7109375" style="255" customWidth="1"/>
    <col min="8205" max="8205" width="4.28515625" style="255" customWidth="1"/>
    <col min="8206" max="8208" width="0" style="255" hidden="1" customWidth="1"/>
    <col min="8209" max="8448" width="11.42578125" style="255"/>
    <col min="8449" max="8449" width="34.28515625" style="255" customWidth="1"/>
    <col min="8450" max="8450" width="11.140625" style="255" customWidth="1"/>
    <col min="8451" max="8451" width="11" style="255" customWidth="1"/>
    <col min="8452" max="8452" width="9.7109375" style="255" customWidth="1"/>
    <col min="8453" max="8454" width="10.42578125" style="255" customWidth="1"/>
    <col min="8455" max="8455" width="12" style="255" customWidth="1"/>
    <col min="8456" max="8456" width="13.5703125" style="255" customWidth="1"/>
    <col min="8457" max="8457" width="12.28515625" style="255" customWidth="1"/>
    <col min="8458" max="8458" width="11.42578125" style="255"/>
    <col min="8459" max="8459" width="12.42578125" style="255" customWidth="1"/>
    <col min="8460" max="8460" width="15.7109375" style="255" customWidth="1"/>
    <col min="8461" max="8461" width="4.28515625" style="255" customWidth="1"/>
    <col min="8462" max="8464" width="0" style="255" hidden="1" customWidth="1"/>
    <col min="8465" max="8704" width="11.42578125" style="255"/>
    <col min="8705" max="8705" width="34.28515625" style="255" customWidth="1"/>
    <col min="8706" max="8706" width="11.140625" style="255" customWidth="1"/>
    <col min="8707" max="8707" width="11" style="255" customWidth="1"/>
    <col min="8708" max="8708" width="9.7109375" style="255" customWidth="1"/>
    <col min="8709" max="8710" width="10.42578125" style="255" customWidth="1"/>
    <col min="8711" max="8711" width="12" style="255" customWidth="1"/>
    <col min="8712" max="8712" width="13.5703125" style="255" customWidth="1"/>
    <col min="8713" max="8713" width="12.28515625" style="255" customWidth="1"/>
    <col min="8714" max="8714" width="11.42578125" style="255"/>
    <col min="8715" max="8715" width="12.42578125" style="255" customWidth="1"/>
    <col min="8716" max="8716" width="15.7109375" style="255" customWidth="1"/>
    <col min="8717" max="8717" width="4.28515625" style="255" customWidth="1"/>
    <col min="8718" max="8720" width="0" style="255" hidden="1" customWidth="1"/>
    <col min="8721" max="8960" width="11.42578125" style="255"/>
    <col min="8961" max="8961" width="34.28515625" style="255" customWidth="1"/>
    <col min="8962" max="8962" width="11.140625" style="255" customWidth="1"/>
    <col min="8963" max="8963" width="11" style="255" customWidth="1"/>
    <col min="8964" max="8964" width="9.7109375" style="255" customWidth="1"/>
    <col min="8965" max="8966" width="10.42578125" style="255" customWidth="1"/>
    <col min="8967" max="8967" width="12" style="255" customWidth="1"/>
    <col min="8968" max="8968" width="13.5703125" style="255" customWidth="1"/>
    <col min="8969" max="8969" width="12.28515625" style="255" customWidth="1"/>
    <col min="8970" max="8970" width="11.42578125" style="255"/>
    <col min="8971" max="8971" width="12.42578125" style="255" customWidth="1"/>
    <col min="8972" max="8972" width="15.7109375" style="255" customWidth="1"/>
    <col min="8973" max="8973" width="4.28515625" style="255" customWidth="1"/>
    <col min="8974" max="8976" width="0" style="255" hidden="1" customWidth="1"/>
    <col min="8977" max="9216" width="11.42578125" style="255"/>
    <col min="9217" max="9217" width="34.28515625" style="255" customWidth="1"/>
    <col min="9218" max="9218" width="11.140625" style="255" customWidth="1"/>
    <col min="9219" max="9219" width="11" style="255" customWidth="1"/>
    <col min="9220" max="9220" width="9.7109375" style="255" customWidth="1"/>
    <col min="9221" max="9222" width="10.42578125" style="255" customWidth="1"/>
    <col min="9223" max="9223" width="12" style="255" customWidth="1"/>
    <col min="9224" max="9224" width="13.5703125" style="255" customWidth="1"/>
    <col min="9225" max="9225" width="12.28515625" style="255" customWidth="1"/>
    <col min="9226" max="9226" width="11.42578125" style="255"/>
    <col min="9227" max="9227" width="12.42578125" style="255" customWidth="1"/>
    <col min="9228" max="9228" width="15.7109375" style="255" customWidth="1"/>
    <col min="9229" max="9229" width="4.28515625" style="255" customWidth="1"/>
    <col min="9230" max="9232" width="0" style="255" hidden="1" customWidth="1"/>
    <col min="9233" max="9472" width="11.42578125" style="255"/>
    <col min="9473" max="9473" width="34.28515625" style="255" customWidth="1"/>
    <col min="9474" max="9474" width="11.140625" style="255" customWidth="1"/>
    <col min="9475" max="9475" width="11" style="255" customWidth="1"/>
    <col min="9476" max="9476" width="9.7109375" style="255" customWidth="1"/>
    <col min="9477" max="9478" width="10.42578125" style="255" customWidth="1"/>
    <col min="9479" max="9479" width="12" style="255" customWidth="1"/>
    <col min="9480" max="9480" width="13.5703125" style="255" customWidth="1"/>
    <col min="9481" max="9481" width="12.28515625" style="255" customWidth="1"/>
    <col min="9482" max="9482" width="11.42578125" style="255"/>
    <col min="9483" max="9483" width="12.42578125" style="255" customWidth="1"/>
    <col min="9484" max="9484" width="15.7109375" style="255" customWidth="1"/>
    <col min="9485" max="9485" width="4.28515625" style="255" customWidth="1"/>
    <col min="9486" max="9488" width="0" style="255" hidden="1" customWidth="1"/>
    <col min="9489" max="9728" width="11.42578125" style="255"/>
    <col min="9729" max="9729" width="34.28515625" style="255" customWidth="1"/>
    <col min="9730" max="9730" width="11.140625" style="255" customWidth="1"/>
    <col min="9731" max="9731" width="11" style="255" customWidth="1"/>
    <col min="9732" max="9732" width="9.7109375" style="255" customWidth="1"/>
    <col min="9733" max="9734" width="10.42578125" style="255" customWidth="1"/>
    <col min="9735" max="9735" width="12" style="255" customWidth="1"/>
    <col min="9736" max="9736" width="13.5703125" style="255" customWidth="1"/>
    <col min="9737" max="9737" width="12.28515625" style="255" customWidth="1"/>
    <col min="9738" max="9738" width="11.42578125" style="255"/>
    <col min="9739" max="9739" width="12.42578125" style="255" customWidth="1"/>
    <col min="9740" max="9740" width="15.7109375" style="255" customWidth="1"/>
    <col min="9741" max="9741" width="4.28515625" style="255" customWidth="1"/>
    <col min="9742" max="9744" width="0" style="255" hidden="1" customWidth="1"/>
    <col min="9745" max="9984" width="11.42578125" style="255"/>
    <col min="9985" max="9985" width="34.28515625" style="255" customWidth="1"/>
    <col min="9986" max="9986" width="11.140625" style="255" customWidth="1"/>
    <col min="9987" max="9987" width="11" style="255" customWidth="1"/>
    <col min="9988" max="9988" width="9.7109375" style="255" customWidth="1"/>
    <col min="9989" max="9990" width="10.42578125" style="255" customWidth="1"/>
    <col min="9991" max="9991" width="12" style="255" customWidth="1"/>
    <col min="9992" max="9992" width="13.5703125" style="255" customWidth="1"/>
    <col min="9993" max="9993" width="12.28515625" style="255" customWidth="1"/>
    <col min="9994" max="9994" width="11.42578125" style="255"/>
    <col min="9995" max="9995" width="12.42578125" style="255" customWidth="1"/>
    <col min="9996" max="9996" width="15.7109375" style="255" customWidth="1"/>
    <col min="9997" max="9997" width="4.28515625" style="255" customWidth="1"/>
    <col min="9998" max="10000" width="0" style="255" hidden="1" customWidth="1"/>
    <col min="10001" max="10240" width="11.42578125" style="255"/>
    <col min="10241" max="10241" width="34.28515625" style="255" customWidth="1"/>
    <col min="10242" max="10242" width="11.140625" style="255" customWidth="1"/>
    <col min="10243" max="10243" width="11" style="255" customWidth="1"/>
    <col min="10244" max="10244" width="9.7109375" style="255" customWidth="1"/>
    <col min="10245" max="10246" width="10.42578125" style="255" customWidth="1"/>
    <col min="10247" max="10247" width="12" style="255" customWidth="1"/>
    <col min="10248" max="10248" width="13.5703125" style="255" customWidth="1"/>
    <col min="10249" max="10249" width="12.28515625" style="255" customWidth="1"/>
    <col min="10250" max="10250" width="11.42578125" style="255"/>
    <col min="10251" max="10251" width="12.42578125" style="255" customWidth="1"/>
    <col min="10252" max="10252" width="15.7109375" style="255" customWidth="1"/>
    <col min="10253" max="10253" width="4.28515625" style="255" customWidth="1"/>
    <col min="10254" max="10256" width="0" style="255" hidden="1" customWidth="1"/>
    <col min="10257" max="10496" width="11.42578125" style="255"/>
    <col min="10497" max="10497" width="34.28515625" style="255" customWidth="1"/>
    <col min="10498" max="10498" width="11.140625" style="255" customWidth="1"/>
    <col min="10499" max="10499" width="11" style="255" customWidth="1"/>
    <col min="10500" max="10500" width="9.7109375" style="255" customWidth="1"/>
    <col min="10501" max="10502" width="10.42578125" style="255" customWidth="1"/>
    <col min="10503" max="10503" width="12" style="255" customWidth="1"/>
    <col min="10504" max="10504" width="13.5703125" style="255" customWidth="1"/>
    <col min="10505" max="10505" width="12.28515625" style="255" customWidth="1"/>
    <col min="10506" max="10506" width="11.42578125" style="255"/>
    <col min="10507" max="10507" width="12.42578125" style="255" customWidth="1"/>
    <col min="10508" max="10508" width="15.7109375" style="255" customWidth="1"/>
    <col min="10509" max="10509" width="4.28515625" style="255" customWidth="1"/>
    <col min="10510" max="10512" width="0" style="255" hidden="1" customWidth="1"/>
    <col min="10513" max="10752" width="11.42578125" style="255"/>
    <col min="10753" max="10753" width="34.28515625" style="255" customWidth="1"/>
    <col min="10754" max="10754" width="11.140625" style="255" customWidth="1"/>
    <col min="10755" max="10755" width="11" style="255" customWidth="1"/>
    <col min="10756" max="10756" width="9.7109375" style="255" customWidth="1"/>
    <col min="10757" max="10758" width="10.42578125" style="255" customWidth="1"/>
    <col min="10759" max="10759" width="12" style="255" customWidth="1"/>
    <col min="10760" max="10760" width="13.5703125" style="255" customWidth="1"/>
    <col min="10761" max="10761" width="12.28515625" style="255" customWidth="1"/>
    <col min="10762" max="10762" width="11.42578125" style="255"/>
    <col min="10763" max="10763" width="12.42578125" style="255" customWidth="1"/>
    <col min="10764" max="10764" width="15.7109375" style="255" customWidth="1"/>
    <col min="10765" max="10765" width="4.28515625" style="255" customWidth="1"/>
    <col min="10766" max="10768" width="0" style="255" hidden="1" customWidth="1"/>
    <col min="10769" max="11008" width="11.42578125" style="255"/>
    <col min="11009" max="11009" width="34.28515625" style="255" customWidth="1"/>
    <col min="11010" max="11010" width="11.140625" style="255" customWidth="1"/>
    <col min="11011" max="11011" width="11" style="255" customWidth="1"/>
    <col min="11012" max="11012" width="9.7109375" style="255" customWidth="1"/>
    <col min="11013" max="11014" width="10.42578125" style="255" customWidth="1"/>
    <col min="11015" max="11015" width="12" style="255" customWidth="1"/>
    <col min="11016" max="11016" width="13.5703125" style="255" customWidth="1"/>
    <col min="11017" max="11017" width="12.28515625" style="255" customWidth="1"/>
    <col min="11018" max="11018" width="11.42578125" style="255"/>
    <col min="11019" max="11019" width="12.42578125" style="255" customWidth="1"/>
    <col min="11020" max="11020" width="15.7109375" style="255" customWidth="1"/>
    <col min="11021" max="11021" width="4.28515625" style="255" customWidth="1"/>
    <col min="11022" max="11024" width="0" style="255" hidden="1" customWidth="1"/>
    <col min="11025" max="11264" width="11.42578125" style="255"/>
    <col min="11265" max="11265" width="34.28515625" style="255" customWidth="1"/>
    <col min="11266" max="11266" width="11.140625" style="255" customWidth="1"/>
    <col min="11267" max="11267" width="11" style="255" customWidth="1"/>
    <col min="11268" max="11268" width="9.7109375" style="255" customWidth="1"/>
    <col min="11269" max="11270" width="10.42578125" style="255" customWidth="1"/>
    <col min="11271" max="11271" width="12" style="255" customWidth="1"/>
    <col min="11272" max="11272" width="13.5703125" style="255" customWidth="1"/>
    <col min="11273" max="11273" width="12.28515625" style="255" customWidth="1"/>
    <col min="11274" max="11274" width="11.42578125" style="255"/>
    <col min="11275" max="11275" width="12.42578125" style="255" customWidth="1"/>
    <col min="11276" max="11276" width="15.7109375" style="255" customWidth="1"/>
    <col min="11277" max="11277" width="4.28515625" style="255" customWidth="1"/>
    <col min="11278" max="11280" width="0" style="255" hidden="1" customWidth="1"/>
    <col min="11281" max="11520" width="11.42578125" style="255"/>
    <col min="11521" max="11521" width="34.28515625" style="255" customWidth="1"/>
    <col min="11522" max="11522" width="11.140625" style="255" customWidth="1"/>
    <col min="11523" max="11523" width="11" style="255" customWidth="1"/>
    <col min="11524" max="11524" width="9.7109375" style="255" customWidth="1"/>
    <col min="11525" max="11526" width="10.42578125" style="255" customWidth="1"/>
    <col min="11527" max="11527" width="12" style="255" customWidth="1"/>
    <col min="11528" max="11528" width="13.5703125" style="255" customWidth="1"/>
    <col min="11529" max="11529" width="12.28515625" style="255" customWidth="1"/>
    <col min="11530" max="11530" width="11.42578125" style="255"/>
    <col min="11531" max="11531" width="12.42578125" style="255" customWidth="1"/>
    <col min="11532" max="11532" width="15.7109375" style="255" customWidth="1"/>
    <col min="11533" max="11533" width="4.28515625" style="255" customWidth="1"/>
    <col min="11534" max="11536" width="0" style="255" hidden="1" customWidth="1"/>
    <col min="11537" max="11776" width="11.42578125" style="255"/>
    <col min="11777" max="11777" width="34.28515625" style="255" customWidth="1"/>
    <col min="11778" max="11778" width="11.140625" style="255" customWidth="1"/>
    <col min="11779" max="11779" width="11" style="255" customWidth="1"/>
    <col min="11780" max="11780" width="9.7109375" style="255" customWidth="1"/>
    <col min="11781" max="11782" width="10.42578125" style="255" customWidth="1"/>
    <col min="11783" max="11783" width="12" style="255" customWidth="1"/>
    <col min="11784" max="11784" width="13.5703125" style="255" customWidth="1"/>
    <col min="11785" max="11785" width="12.28515625" style="255" customWidth="1"/>
    <col min="11786" max="11786" width="11.42578125" style="255"/>
    <col min="11787" max="11787" width="12.42578125" style="255" customWidth="1"/>
    <col min="11788" max="11788" width="15.7109375" style="255" customWidth="1"/>
    <col min="11789" max="11789" width="4.28515625" style="255" customWidth="1"/>
    <col min="11790" max="11792" width="0" style="255" hidden="1" customWidth="1"/>
    <col min="11793" max="12032" width="11.42578125" style="255"/>
    <col min="12033" max="12033" width="34.28515625" style="255" customWidth="1"/>
    <col min="12034" max="12034" width="11.140625" style="255" customWidth="1"/>
    <col min="12035" max="12035" width="11" style="255" customWidth="1"/>
    <col min="12036" max="12036" width="9.7109375" style="255" customWidth="1"/>
    <col min="12037" max="12038" width="10.42578125" style="255" customWidth="1"/>
    <col min="12039" max="12039" width="12" style="255" customWidth="1"/>
    <col min="12040" max="12040" width="13.5703125" style="255" customWidth="1"/>
    <col min="12041" max="12041" width="12.28515625" style="255" customWidth="1"/>
    <col min="12042" max="12042" width="11.42578125" style="255"/>
    <col min="12043" max="12043" width="12.42578125" style="255" customWidth="1"/>
    <col min="12044" max="12044" width="15.7109375" style="255" customWidth="1"/>
    <col min="12045" max="12045" width="4.28515625" style="255" customWidth="1"/>
    <col min="12046" max="12048" width="0" style="255" hidden="1" customWidth="1"/>
    <col min="12049" max="12288" width="11.42578125" style="255"/>
    <col min="12289" max="12289" width="34.28515625" style="255" customWidth="1"/>
    <col min="12290" max="12290" width="11.140625" style="255" customWidth="1"/>
    <col min="12291" max="12291" width="11" style="255" customWidth="1"/>
    <col min="12292" max="12292" width="9.7109375" style="255" customWidth="1"/>
    <col min="12293" max="12294" width="10.42578125" style="255" customWidth="1"/>
    <col min="12295" max="12295" width="12" style="255" customWidth="1"/>
    <col min="12296" max="12296" width="13.5703125" style="255" customWidth="1"/>
    <col min="12297" max="12297" width="12.28515625" style="255" customWidth="1"/>
    <col min="12298" max="12298" width="11.42578125" style="255"/>
    <col min="12299" max="12299" width="12.42578125" style="255" customWidth="1"/>
    <col min="12300" max="12300" width="15.7109375" style="255" customWidth="1"/>
    <col min="12301" max="12301" width="4.28515625" style="255" customWidth="1"/>
    <col min="12302" max="12304" width="0" style="255" hidden="1" customWidth="1"/>
    <col min="12305" max="12544" width="11.42578125" style="255"/>
    <col min="12545" max="12545" width="34.28515625" style="255" customWidth="1"/>
    <col min="12546" max="12546" width="11.140625" style="255" customWidth="1"/>
    <col min="12547" max="12547" width="11" style="255" customWidth="1"/>
    <col min="12548" max="12548" width="9.7109375" style="255" customWidth="1"/>
    <col min="12549" max="12550" width="10.42578125" style="255" customWidth="1"/>
    <col min="12551" max="12551" width="12" style="255" customWidth="1"/>
    <col min="12552" max="12552" width="13.5703125" style="255" customWidth="1"/>
    <col min="12553" max="12553" width="12.28515625" style="255" customWidth="1"/>
    <col min="12554" max="12554" width="11.42578125" style="255"/>
    <col min="12555" max="12555" width="12.42578125" style="255" customWidth="1"/>
    <col min="12556" max="12556" width="15.7109375" style="255" customWidth="1"/>
    <col min="12557" max="12557" width="4.28515625" style="255" customWidth="1"/>
    <col min="12558" max="12560" width="0" style="255" hidden="1" customWidth="1"/>
    <col min="12561" max="12800" width="11.42578125" style="255"/>
    <col min="12801" max="12801" width="34.28515625" style="255" customWidth="1"/>
    <col min="12802" max="12802" width="11.140625" style="255" customWidth="1"/>
    <col min="12803" max="12803" width="11" style="255" customWidth="1"/>
    <col min="12804" max="12804" width="9.7109375" style="255" customWidth="1"/>
    <col min="12805" max="12806" width="10.42578125" style="255" customWidth="1"/>
    <col min="12807" max="12807" width="12" style="255" customWidth="1"/>
    <col min="12808" max="12808" width="13.5703125" style="255" customWidth="1"/>
    <col min="12809" max="12809" width="12.28515625" style="255" customWidth="1"/>
    <col min="12810" max="12810" width="11.42578125" style="255"/>
    <col min="12811" max="12811" width="12.42578125" style="255" customWidth="1"/>
    <col min="12812" max="12812" width="15.7109375" style="255" customWidth="1"/>
    <col min="12813" max="12813" width="4.28515625" style="255" customWidth="1"/>
    <col min="12814" max="12816" width="0" style="255" hidden="1" customWidth="1"/>
    <col min="12817" max="13056" width="11.42578125" style="255"/>
    <col min="13057" max="13057" width="34.28515625" style="255" customWidth="1"/>
    <col min="13058" max="13058" width="11.140625" style="255" customWidth="1"/>
    <col min="13059" max="13059" width="11" style="255" customWidth="1"/>
    <col min="13060" max="13060" width="9.7109375" style="255" customWidth="1"/>
    <col min="13061" max="13062" width="10.42578125" style="255" customWidth="1"/>
    <col min="13063" max="13063" width="12" style="255" customWidth="1"/>
    <col min="13064" max="13064" width="13.5703125" style="255" customWidth="1"/>
    <col min="13065" max="13065" width="12.28515625" style="255" customWidth="1"/>
    <col min="13066" max="13066" width="11.42578125" style="255"/>
    <col min="13067" max="13067" width="12.42578125" style="255" customWidth="1"/>
    <col min="13068" max="13068" width="15.7109375" style="255" customWidth="1"/>
    <col min="13069" max="13069" width="4.28515625" style="255" customWidth="1"/>
    <col min="13070" max="13072" width="0" style="255" hidden="1" customWidth="1"/>
    <col min="13073" max="13312" width="11.42578125" style="255"/>
    <col min="13313" max="13313" width="34.28515625" style="255" customWidth="1"/>
    <col min="13314" max="13314" width="11.140625" style="255" customWidth="1"/>
    <col min="13315" max="13315" width="11" style="255" customWidth="1"/>
    <col min="13316" max="13316" width="9.7109375" style="255" customWidth="1"/>
    <col min="13317" max="13318" width="10.42578125" style="255" customWidth="1"/>
    <col min="13319" max="13319" width="12" style="255" customWidth="1"/>
    <col min="13320" max="13320" width="13.5703125" style="255" customWidth="1"/>
    <col min="13321" max="13321" width="12.28515625" style="255" customWidth="1"/>
    <col min="13322" max="13322" width="11.42578125" style="255"/>
    <col min="13323" max="13323" width="12.42578125" style="255" customWidth="1"/>
    <col min="13324" max="13324" width="15.7109375" style="255" customWidth="1"/>
    <col min="13325" max="13325" width="4.28515625" style="255" customWidth="1"/>
    <col min="13326" max="13328" width="0" style="255" hidden="1" customWidth="1"/>
    <col min="13329" max="13568" width="11.42578125" style="255"/>
    <col min="13569" max="13569" width="34.28515625" style="255" customWidth="1"/>
    <col min="13570" max="13570" width="11.140625" style="255" customWidth="1"/>
    <col min="13571" max="13571" width="11" style="255" customWidth="1"/>
    <col min="13572" max="13572" width="9.7109375" style="255" customWidth="1"/>
    <col min="13573" max="13574" width="10.42578125" style="255" customWidth="1"/>
    <col min="13575" max="13575" width="12" style="255" customWidth="1"/>
    <col min="13576" max="13576" width="13.5703125" style="255" customWidth="1"/>
    <col min="13577" max="13577" width="12.28515625" style="255" customWidth="1"/>
    <col min="13578" max="13578" width="11.42578125" style="255"/>
    <col min="13579" max="13579" width="12.42578125" style="255" customWidth="1"/>
    <col min="13580" max="13580" width="15.7109375" style="255" customWidth="1"/>
    <col min="13581" max="13581" width="4.28515625" style="255" customWidth="1"/>
    <col min="13582" max="13584" width="0" style="255" hidden="1" customWidth="1"/>
    <col min="13585" max="13824" width="11.42578125" style="255"/>
    <col min="13825" max="13825" width="34.28515625" style="255" customWidth="1"/>
    <col min="13826" max="13826" width="11.140625" style="255" customWidth="1"/>
    <col min="13827" max="13827" width="11" style="255" customWidth="1"/>
    <col min="13828" max="13828" width="9.7109375" style="255" customWidth="1"/>
    <col min="13829" max="13830" width="10.42578125" style="255" customWidth="1"/>
    <col min="13831" max="13831" width="12" style="255" customWidth="1"/>
    <col min="13832" max="13832" width="13.5703125" style="255" customWidth="1"/>
    <col min="13833" max="13833" width="12.28515625" style="255" customWidth="1"/>
    <col min="13834" max="13834" width="11.42578125" style="255"/>
    <col min="13835" max="13835" width="12.42578125" style="255" customWidth="1"/>
    <col min="13836" max="13836" width="15.7109375" style="255" customWidth="1"/>
    <col min="13837" max="13837" width="4.28515625" style="255" customWidth="1"/>
    <col min="13838" max="13840" width="0" style="255" hidden="1" customWidth="1"/>
    <col min="13841" max="14080" width="11.42578125" style="255"/>
    <col min="14081" max="14081" width="34.28515625" style="255" customWidth="1"/>
    <col min="14082" max="14082" width="11.140625" style="255" customWidth="1"/>
    <col min="14083" max="14083" width="11" style="255" customWidth="1"/>
    <col min="14084" max="14084" width="9.7109375" style="255" customWidth="1"/>
    <col min="14085" max="14086" width="10.42578125" style="255" customWidth="1"/>
    <col min="14087" max="14087" width="12" style="255" customWidth="1"/>
    <col min="14088" max="14088" width="13.5703125" style="255" customWidth="1"/>
    <col min="14089" max="14089" width="12.28515625" style="255" customWidth="1"/>
    <col min="14090" max="14090" width="11.42578125" style="255"/>
    <col min="14091" max="14091" width="12.42578125" style="255" customWidth="1"/>
    <col min="14092" max="14092" width="15.7109375" style="255" customWidth="1"/>
    <col min="14093" max="14093" width="4.28515625" style="255" customWidth="1"/>
    <col min="14094" max="14096" width="0" style="255" hidden="1" customWidth="1"/>
    <col min="14097" max="14336" width="11.42578125" style="255"/>
    <col min="14337" max="14337" width="34.28515625" style="255" customWidth="1"/>
    <col min="14338" max="14338" width="11.140625" style="255" customWidth="1"/>
    <col min="14339" max="14339" width="11" style="255" customWidth="1"/>
    <col min="14340" max="14340" width="9.7109375" style="255" customWidth="1"/>
    <col min="14341" max="14342" width="10.42578125" style="255" customWidth="1"/>
    <col min="14343" max="14343" width="12" style="255" customWidth="1"/>
    <col min="14344" max="14344" width="13.5703125" style="255" customWidth="1"/>
    <col min="14345" max="14345" width="12.28515625" style="255" customWidth="1"/>
    <col min="14346" max="14346" width="11.42578125" style="255"/>
    <col min="14347" max="14347" width="12.42578125" style="255" customWidth="1"/>
    <col min="14348" max="14348" width="15.7109375" style="255" customWidth="1"/>
    <col min="14349" max="14349" width="4.28515625" style="255" customWidth="1"/>
    <col min="14350" max="14352" width="0" style="255" hidden="1" customWidth="1"/>
    <col min="14353" max="14592" width="11.42578125" style="255"/>
    <col min="14593" max="14593" width="34.28515625" style="255" customWidth="1"/>
    <col min="14594" max="14594" width="11.140625" style="255" customWidth="1"/>
    <col min="14595" max="14595" width="11" style="255" customWidth="1"/>
    <col min="14596" max="14596" width="9.7109375" style="255" customWidth="1"/>
    <col min="14597" max="14598" width="10.42578125" style="255" customWidth="1"/>
    <col min="14599" max="14599" width="12" style="255" customWidth="1"/>
    <col min="14600" max="14600" width="13.5703125" style="255" customWidth="1"/>
    <col min="14601" max="14601" width="12.28515625" style="255" customWidth="1"/>
    <col min="14602" max="14602" width="11.42578125" style="255"/>
    <col min="14603" max="14603" width="12.42578125" style="255" customWidth="1"/>
    <col min="14604" max="14604" width="15.7109375" style="255" customWidth="1"/>
    <col min="14605" max="14605" width="4.28515625" style="255" customWidth="1"/>
    <col min="14606" max="14608" width="0" style="255" hidden="1" customWidth="1"/>
    <col min="14609" max="14848" width="11.42578125" style="255"/>
    <col min="14849" max="14849" width="34.28515625" style="255" customWidth="1"/>
    <col min="14850" max="14850" width="11.140625" style="255" customWidth="1"/>
    <col min="14851" max="14851" width="11" style="255" customWidth="1"/>
    <col min="14852" max="14852" width="9.7109375" style="255" customWidth="1"/>
    <col min="14853" max="14854" width="10.42578125" style="255" customWidth="1"/>
    <col min="14855" max="14855" width="12" style="255" customWidth="1"/>
    <col min="14856" max="14856" width="13.5703125" style="255" customWidth="1"/>
    <col min="14857" max="14857" width="12.28515625" style="255" customWidth="1"/>
    <col min="14858" max="14858" width="11.42578125" style="255"/>
    <col min="14859" max="14859" width="12.42578125" style="255" customWidth="1"/>
    <col min="14860" max="14860" width="15.7109375" style="255" customWidth="1"/>
    <col min="14861" max="14861" width="4.28515625" style="255" customWidth="1"/>
    <col min="14862" max="14864" width="0" style="255" hidden="1" customWidth="1"/>
    <col min="14865" max="15104" width="11.42578125" style="255"/>
    <col min="15105" max="15105" width="34.28515625" style="255" customWidth="1"/>
    <col min="15106" max="15106" width="11.140625" style="255" customWidth="1"/>
    <col min="15107" max="15107" width="11" style="255" customWidth="1"/>
    <col min="15108" max="15108" width="9.7109375" style="255" customWidth="1"/>
    <col min="15109" max="15110" width="10.42578125" style="255" customWidth="1"/>
    <col min="15111" max="15111" width="12" style="255" customWidth="1"/>
    <col min="15112" max="15112" width="13.5703125" style="255" customWidth="1"/>
    <col min="15113" max="15113" width="12.28515625" style="255" customWidth="1"/>
    <col min="15114" max="15114" width="11.42578125" style="255"/>
    <col min="15115" max="15115" width="12.42578125" style="255" customWidth="1"/>
    <col min="15116" max="15116" width="15.7109375" style="255" customWidth="1"/>
    <col min="15117" max="15117" width="4.28515625" style="255" customWidth="1"/>
    <col min="15118" max="15120" width="0" style="255" hidden="1" customWidth="1"/>
    <col min="15121" max="15360" width="11.42578125" style="255"/>
    <col min="15361" max="15361" width="34.28515625" style="255" customWidth="1"/>
    <col min="15362" max="15362" width="11.140625" style="255" customWidth="1"/>
    <col min="15363" max="15363" width="11" style="255" customWidth="1"/>
    <col min="15364" max="15364" width="9.7109375" style="255" customWidth="1"/>
    <col min="15365" max="15366" width="10.42578125" style="255" customWidth="1"/>
    <col min="15367" max="15367" width="12" style="255" customWidth="1"/>
    <col min="15368" max="15368" width="13.5703125" style="255" customWidth="1"/>
    <col min="15369" max="15369" width="12.28515625" style="255" customWidth="1"/>
    <col min="15370" max="15370" width="11.42578125" style="255"/>
    <col min="15371" max="15371" width="12.42578125" style="255" customWidth="1"/>
    <col min="15372" max="15372" width="15.7109375" style="255" customWidth="1"/>
    <col min="15373" max="15373" width="4.28515625" style="255" customWidth="1"/>
    <col min="15374" max="15376" width="0" style="255" hidden="1" customWidth="1"/>
    <col min="15377" max="15616" width="11.42578125" style="255"/>
    <col min="15617" max="15617" width="34.28515625" style="255" customWidth="1"/>
    <col min="15618" max="15618" width="11.140625" style="255" customWidth="1"/>
    <col min="15619" max="15619" width="11" style="255" customWidth="1"/>
    <col min="15620" max="15620" width="9.7109375" style="255" customWidth="1"/>
    <col min="15621" max="15622" width="10.42578125" style="255" customWidth="1"/>
    <col min="15623" max="15623" width="12" style="255" customWidth="1"/>
    <col min="15624" max="15624" width="13.5703125" style="255" customWidth="1"/>
    <col min="15625" max="15625" width="12.28515625" style="255" customWidth="1"/>
    <col min="15626" max="15626" width="11.42578125" style="255"/>
    <col min="15627" max="15627" width="12.42578125" style="255" customWidth="1"/>
    <col min="15628" max="15628" width="15.7109375" style="255" customWidth="1"/>
    <col min="15629" max="15629" width="4.28515625" style="255" customWidth="1"/>
    <col min="15630" max="15632" width="0" style="255" hidden="1" customWidth="1"/>
    <col min="15633" max="15872" width="11.42578125" style="255"/>
    <col min="15873" max="15873" width="34.28515625" style="255" customWidth="1"/>
    <col min="15874" max="15874" width="11.140625" style="255" customWidth="1"/>
    <col min="15875" max="15875" width="11" style="255" customWidth="1"/>
    <col min="15876" max="15876" width="9.7109375" style="255" customWidth="1"/>
    <col min="15877" max="15878" width="10.42578125" style="255" customWidth="1"/>
    <col min="15879" max="15879" width="12" style="255" customWidth="1"/>
    <col min="15880" max="15880" width="13.5703125" style="255" customWidth="1"/>
    <col min="15881" max="15881" width="12.28515625" style="255" customWidth="1"/>
    <col min="15882" max="15882" width="11.42578125" style="255"/>
    <col min="15883" max="15883" width="12.42578125" style="255" customWidth="1"/>
    <col min="15884" max="15884" width="15.7109375" style="255" customWidth="1"/>
    <col min="15885" max="15885" width="4.28515625" style="255" customWidth="1"/>
    <col min="15886" max="15888" width="0" style="255" hidden="1" customWidth="1"/>
    <col min="15889" max="16128" width="11.42578125" style="255"/>
    <col min="16129" max="16129" width="34.28515625" style="255" customWidth="1"/>
    <col min="16130" max="16130" width="11.140625" style="255" customWidth="1"/>
    <col min="16131" max="16131" width="11" style="255" customWidth="1"/>
    <col min="16132" max="16132" width="9.7109375" style="255" customWidth="1"/>
    <col min="16133" max="16134" width="10.42578125" style="255" customWidth="1"/>
    <col min="16135" max="16135" width="12" style="255" customWidth="1"/>
    <col min="16136" max="16136" width="13.5703125" style="255" customWidth="1"/>
    <col min="16137" max="16137" width="12.28515625" style="255" customWidth="1"/>
    <col min="16138" max="16138" width="11.42578125" style="255"/>
    <col min="16139" max="16139" width="12.42578125" style="255" customWidth="1"/>
    <col min="16140" max="16140" width="15.7109375" style="255" customWidth="1"/>
    <col min="16141" max="16141" width="4.28515625" style="255" customWidth="1"/>
    <col min="16142" max="16144" width="0" style="255" hidden="1" customWidth="1"/>
    <col min="16145" max="16384" width="11.42578125" style="255"/>
  </cols>
  <sheetData>
    <row r="1" spans="1:12" hidden="1" x14ac:dyDescent="0.3"/>
    <row r="2" spans="1:12" hidden="1" x14ac:dyDescent="0.3"/>
    <row r="4" spans="1:12" ht="69.75" customHeight="1" x14ac:dyDescent="0.35">
      <c r="C4" s="351" t="s">
        <v>0</v>
      </c>
      <c r="D4" s="351"/>
      <c r="E4" s="351"/>
      <c r="F4" s="406" t="s">
        <v>43</v>
      </c>
      <c r="G4" s="406"/>
    </row>
    <row r="5" spans="1:12" ht="59.25" customHeight="1" x14ac:dyDescent="0.35">
      <c r="A5" s="373" t="s">
        <v>306</v>
      </c>
      <c r="B5" s="373"/>
      <c r="C5" s="373"/>
      <c r="D5" s="373"/>
      <c r="E5" s="373"/>
      <c r="F5" s="373"/>
      <c r="G5" s="373"/>
      <c r="H5" s="373"/>
      <c r="I5" s="350"/>
      <c r="J5" s="350"/>
      <c r="K5" s="350"/>
    </row>
    <row r="6" spans="1:12" ht="15" x14ac:dyDescent="0.3">
      <c r="A6" s="354" t="s">
        <v>2</v>
      </c>
      <c r="B6" s="350"/>
      <c r="C6" s="350"/>
      <c r="D6" s="350"/>
      <c r="E6" s="350"/>
      <c r="F6" s="350"/>
      <c r="G6" s="350"/>
      <c r="H6" s="350"/>
      <c r="I6" s="350"/>
      <c r="J6" s="350"/>
      <c r="K6" s="350"/>
    </row>
    <row r="7" spans="1:12" ht="9" customHeight="1" thickBot="1" x14ac:dyDescent="0.35">
      <c r="B7" s="251"/>
      <c r="C7" s="249"/>
      <c r="D7" s="249"/>
      <c r="E7" s="249"/>
    </row>
    <row r="8" spans="1:12" ht="15" hidden="1" customHeight="1" x14ac:dyDescent="0.3">
      <c r="H8" s="199"/>
      <c r="I8" s="200"/>
    </row>
    <row r="9" spans="1:12" ht="17.25" thickBot="1" x14ac:dyDescent="0.4">
      <c r="A9" s="66"/>
      <c r="B9" s="201">
        <v>2003</v>
      </c>
      <c r="C9" s="201">
        <v>2004</v>
      </c>
      <c r="D9" s="201">
        <v>2005</v>
      </c>
      <c r="E9" s="201">
        <v>2006</v>
      </c>
      <c r="F9" s="194">
        <v>2007</v>
      </c>
      <c r="G9" s="202">
        <v>2008</v>
      </c>
      <c r="H9" s="201">
        <v>2009</v>
      </c>
      <c r="I9" s="203">
        <v>2010</v>
      </c>
      <c r="J9" s="194">
        <v>2011</v>
      </c>
      <c r="K9" s="202">
        <v>2012</v>
      </c>
      <c r="L9" s="324">
        <v>2013</v>
      </c>
    </row>
    <row r="10" spans="1:12" s="254" customFormat="1" ht="16.5" x14ac:dyDescent="0.35">
      <c r="A10" s="7" t="s">
        <v>4</v>
      </c>
      <c r="B10" s="8">
        <v>121780</v>
      </c>
      <c r="C10" s="8">
        <v>128562</v>
      </c>
      <c r="D10" s="8">
        <v>130356</v>
      </c>
      <c r="E10" s="8">
        <v>141329</v>
      </c>
      <c r="F10" s="133">
        <v>147205</v>
      </c>
      <c r="G10" s="133">
        <v>147526</v>
      </c>
      <c r="H10" s="134">
        <v>155724</v>
      </c>
      <c r="I10" s="130">
        <v>165883</v>
      </c>
      <c r="J10" s="70">
        <v>168375</v>
      </c>
      <c r="K10" s="8">
        <v>180765</v>
      </c>
      <c r="L10" s="143">
        <f>SUM(L11,L12,L13,L14,L15,L16)</f>
        <v>186237</v>
      </c>
    </row>
    <row r="11" spans="1:12" ht="15" x14ac:dyDescent="0.3">
      <c r="A11" s="13" t="s">
        <v>5</v>
      </c>
      <c r="B11" s="14">
        <v>46198</v>
      </c>
      <c r="C11" s="13">
        <v>48750</v>
      </c>
      <c r="D11" s="13">
        <v>50013</v>
      </c>
      <c r="E11" s="13">
        <v>54408</v>
      </c>
      <c r="F11" s="68">
        <v>54408</v>
      </c>
      <c r="G11" s="68">
        <v>54408</v>
      </c>
      <c r="H11" s="13">
        <v>61401</v>
      </c>
      <c r="I11" s="129">
        <v>65600</v>
      </c>
      <c r="J11" s="68">
        <v>67616</v>
      </c>
      <c r="K11" s="13">
        <v>71960</v>
      </c>
      <c r="L11" s="328">
        <v>74467</v>
      </c>
    </row>
    <row r="12" spans="1:12" ht="15" x14ac:dyDescent="0.3">
      <c r="A12" s="13" t="s">
        <v>6</v>
      </c>
      <c r="B12" s="13">
        <v>40409</v>
      </c>
      <c r="C12" s="13">
        <v>42128</v>
      </c>
      <c r="D12" s="13">
        <v>42280</v>
      </c>
      <c r="E12" s="13">
        <v>45894</v>
      </c>
      <c r="F12" s="68">
        <v>45894</v>
      </c>
      <c r="G12" s="68">
        <v>45894</v>
      </c>
      <c r="H12" s="13">
        <v>48961</v>
      </c>
      <c r="I12" s="129">
        <v>52117</v>
      </c>
      <c r="J12" s="68">
        <v>52370</v>
      </c>
      <c r="K12" s="13">
        <v>56416</v>
      </c>
      <c r="L12" s="68">
        <v>57698</v>
      </c>
    </row>
    <row r="13" spans="1:12" ht="15" x14ac:dyDescent="0.3">
      <c r="A13" s="13" t="s">
        <v>7</v>
      </c>
      <c r="B13" s="13">
        <v>25910</v>
      </c>
      <c r="C13" s="13">
        <v>27047</v>
      </c>
      <c r="D13" s="13">
        <v>27090</v>
      </c>
      <c r="E13" s="13">
        <v>28825</v>
      </c>
      <c r="F13" s="68">
        <v>28825</v>
      </c>
      <c r="G13" s="68">
        <v>28825</v>
      </c>
      <c r="H13" s="13">
        <v>31703</v>
      </c>
      <c r="I13" s="129">
        <v>33503</v>
      </c>
      <c r="J13" s="68">
        <v>33747</v>
      </c>
      <c r="K13" s="13">
        <v>35616</v>
      </c>
      <c r="L13" s="68">
        <v>36172</v>
      </c>
    </row>
    <row r="14" spans="1:12" ht="15" x14ac:dyDescent="0.3">
      <c r="A14" s="13" t="s">
        <v>8</v>
      </c>
      <c r="B14" s="13">
        <v>1240</v>
      </c>
      <c r="C14" s="13">
        <v>1381</v>
      </c>
      <c r="D14" s="13">
        <v>1409</v>
      </c>
      <c r="E14" s="13">
        <v>1536</v>
      </c>
      <c r="F14" s="68">
        <v>1536</v>
      </c>
      <c r="G14" s="68">
        <v>1536</v>
      </c>
      <c r="H14" s="13">
        <v>1724</v>
      </c>
      <c r="I14" s="129">
        <v>1876</v>
      </c>
      <c r="J14" s="68">
        <v>1903</v>
      </c>
      <c r="K14" s="13">
        <v>2089</v>
      </c>
      <c r="L14" s="68">
        <v>2160</v>
      </c>
    </row>
    <row r="15" spans="1:12" ht="15" x14ac:dyDescent="0.3">
      <c r="A15" s="13" t="s">
        <v>9</v>
      </c>
      <c r="B15" s="13">
        <v>4669</v>
      </c>
      <c r="C15" s="13">
        <v>5252</v>
      </c>
      <c r="D15" s="13">
        <v>5362</v>
      </c>
      <c r="E15" s="13">
        <v>6282</v>
      </c>
      <c r="F15" s="68">
        <v>6282</v>
      </c>
      <c r="G15" s="68">
        <v>6282</v>
      </c>
      <c r="H15" s="13">
        <v>7265</v>
      </c>
      <c r="I15" s="129">
        <v>7983</v>
      </c>
      <c r="J15" s="68">
        <v>7891</v>
      </c>
      <c r="K15" s="13">
        <v>9544</v>
      </c>
      <c r="L15" s="68">
        <v>10504</v>
      </c>
    </row>
    <row r="16" spans="1:12" ht="15" x14ac:dyDescent="0.3">
      <c r="A16" s="13" t="s">
        <v>10</v>
      </c>
      <c r="B16" s="13">
        <v>3354</v>
      </c>
      <c r="C16" s="13">
        <v>4004</v>
      </c>
      <c r="D16" s="13">
        <v>4202</v>
      </c>
      <c r="E16" s="13">
        <v>4384</v>
      </c>
      <c r="F16" s="68">
        <v>4384</v>
      </c>
      <c r="G16" s="68">
        <v>4384</v>
      </c>
      <c r="H16" s="13">
        <v>4670</v>
      </c>
      <c r="I16" s="129">
        <v>4804</v>
      </c>
      <c r="J16" s="68">
        <v>4848</v>
      </c>
      <c r="K16" s="13">
        <v>5140</v>
      </c>
      <c r="L16" s="68">
        <v>5236</v>
      </c>
    </row>
    <row r="17" spans="1:12" s="254" customFormat="1" ht="16.5" x14ac:dyDescent="0.35">
      <c r="A17" s="8" t="s">
        <v>11</v>
      </c>
      <c r="B17" s="8">
        <v>39428</v>
      </c>
      <c r="C17" s="8">
        <v>42356</v>
      </c>
      <c r="D17" s="8">
        <v>43704</v>
      </c>
      <c r="E17" s="8">
        <v>47420</v>
      </c>
      <c r="F17" s="70">
        <v>50187</v>
      </c>
      <c r="G17" s="70">
        <v>52452</v>
      </c>
      <c r="H17" s="8">
        <v>55620</v>
      </c>
      <c r="I17" s="130">
        <v>59721</v>
      </c>
      <c r="J17" s="70">
        <v>62730</v>
      </c>
      <c r="K17" s="8">
        <v>67835</v>
      </c>
      <c r="L17" s="70">
        <f>SUM(L18,L19)</f>
        <v>71501</v>
      </c>
    </row>
    <row r="18" spans="1:12" ht="15" x14ac:dyDescent="0.3">
      <c r="A18" s="13" t="s">
        <v>12</v>
      </c>
      <c r="B18" s="13">
        <v>21356</v>
      </c>
      <c r="C18" s="13">
        <v>22155</v>
      </c>
      <c r="D18" s="13">
        <v>22157</v>
      </c>
      <c r="E18" s="13">
        <v>23069</v>
      </c>
      <c r="F18" s="68">
        <v>23955</v>
      </c>
      <c r="G18" s="68">
        <v>24835</v>
      </c>
      <c r="H18" s="13">
        <v>26194</v>
      </c>
      <c r="I18" s="129">
        <v>27588</v>
      </c>
      <c r="J18" s="68">
        <v>28801</v>
      </c>
      <c r="K18" s="13">
        <v>30495</v>
      </c>
      <c r="L18" s="68">
        <v>31889</v>
      </c>
    </row>
    <row r="19" spans="1:12" ht="15" x14ac:dyDescent="0.3">
      <c r="A19" s="13" t="s">
        <v>13</v>
      </c>
      <c r="B19" s="13">
        <v>18072</v>
      </c>
      <c r="C19" s="13">
        <v>20201</v>
      </c>
      <c r="D19" s="13">
        <v>21547</v>
      </c>
      <c r="E19" s="13">
        <v>24351</v>
      </c>
      <c r="F19" s="68">
        <v>26232</v>
      </c>
      <c r="G19" s="68">
        <v>27617</v>
      </c>
      <c r="H19" s="13">
        <v>29426</v>
      </c>
      <c r="I19" s="129">
        <v>32133</v>
      </c>
      <c r="J19" s="68">
        <v>33929</v>
      </c>
      <c r="K19" s="13">
        <v>37340</v>
      </c>
      <c r="L19" s="68">
        <v>39612</v>
      </c>
    </row>
    <row r="20" spans="1:12" s="254" customFormat="1" ht="16.5" x14ac:dyDescent="0.35">
      <c r="A20" s="8" t="s">
        <v>14</v>
      </c>
      <c r="B20" s="8">
        <v>31981</v>
      </c>
      <c r="C20" s="8">
        <v>34042</v>
      </c>
      <c r="D20" s="8">
        <v>35119</v>
      </c>
      <c r="E20" s="8">
        <v>37778</v>
      </c>
      <c r="F20" s="70">
        <v>39358</v>
      </c>
      <c r="G20" s="70">
        <v>39811</v>
      </c>
      <c r="H20" s="8">
        <v>41895</v>
      </c>
      <c r="I20" s="130">
        <v>44182</v>
      </c>
      <c r="J20" s="70">
        <v>45114</v>
      </c>
      <c r="K20" s="8">
        <v>47447</v>
      </c>
      <c r="L20" s="70">
        <f>SUM(L21,L22)</f>
        <v>48437</v>
      </c>
    </row>
    <row r="21" spans="1:12" ht="15" x14ac:dyDescent="0.3">
      <c r="A21" s="13" t="s">
        <v>15</v>
      </c>
      <c r="B21" s="13">
        <v>11778</v>
      </c>
      <c r="C21" s="13">
        <v>12704</v>
      </c>
      <c r="D21" s="13">
        <v>13399</v>
      </c>
      <c r="E21" s="13">
        <v>14668</v>
      </c>
      <c r="F21" s="68">
        <v>15652</v>
      </c>
      <c r="G21" s="68">
        <v>16208</v>
      </c>
      <c r="H21" s="13">
        <v>17382</v>
      </c>
      <c r="I21" s="129">
        <v>18512</v>
      </c>
      <c r="J21" s="68">
        <v>19290</v>
      </c>
      <c r="K21" s="13">
        <v>20501</v>
      </c>
      <c r="L21" s="68">
        <v>21252</v>
      </c>
    </row>
    <row r="22" spans="1:12" ht="15.75" thickBot="1" x14ac:dyDescent="0.35">
      <c r="A22" s="13" t="s">
        <v>16</v>
      </c>
      <c r="B22" s="13">
        <v>20203</v>
      </c>
      <c r="C22" s="13">
        <v>21338</v>
      </c>
      <c r="D22" s="13">
        <v>21720</v>
      </c>
      <c r="E22" s="13">
        <v>23110</v>
      </c>
      <c r="F22" s="68">
        <v>23706</v>
      </c>
      <c r="G22" s="68">
        <v>23603</v>
      </c>
      <c r="H22" s="13">
        <v>24513</v>
      </c>
      <c r="I22" s="129">
        <v>25670</v>
      </c>
      <c r="J22" s="68">
        <v>25824</v>
      </c>
      <c r="K22" s="13">
        <v>26946</v>
      </c>
      <c r="L22" s="71">
        <v>27185</v>
      </c>
    </row>
    <row r="23" spans="1:12" s="254" customFormat="1" ht="17.25" thickBot="1" x14ac:dyDescent="0.4">
      <c r="A23" s="16" t="s">
        <v>17</v>
      </c>
      <c r="B23" s="135">
        <v>193189</v>
      </c>
      <c r="C23" s="135">
        <v>204960</v>
      </c>
      <c r="D23" s="135">
        <v>209179</v>
      </c>
      <c r="E23" s="135">
        <v>226527</v>
      </c>
      <c r="F23" s="125">
        <v>236750</v>
      </c>
      <c r="G23" s="125">
        <v>239789</v>
      </c>
      <c r="H23" s="131">
        <v>253239</v>
      </c>
      <c r="I23" s="132">
        <v>269786</v>
      </c>
      <c r="J23" s="100">
        <v>276219</v>
      </c>
      <c r="K23" s="16">
        <v>296047</v>
      </c>
      <c r="L23" s="325">
        <f>SUM(L10,L17,L20)</f>
        <v>306175</v>
      </c>
    </row>
    <row r="24" spans="1:12" s="254" customFormat="1" ht="16.5" x14ac:dyDescent="0.35">
      <c r="B24" s="114"/>
      <c r="C24" s="114"/>
      <c r="D24" s="114"/>
      <c r="E24" s="114"/>
      <c r="F24" s="114"/>
      <c r="G24" s="114"/>
    </row>
    <row r="25" spans="1:12" s="254" customFormat="1" ht="13.5" customHeight="1" x14ac:dyDescent="0.25">
      <c r="A25" s="417" t="s">
        <v>293</v>
      </c>
      <c r="B25" s="417"/>
      <c r="C25" s="417"/>
      <c r="D25" s="417"/>
      <c r="E25" s="417"/>
      <c r="F25" s="417"/>
      <c r="G25" s="417"/>
      <c r="H25" s="417"/>
      <c r="I25" s="417"/>
      <c r="J25" s="417"/>
      <c r="K25" s="417"/>
      <c r="L25" s="417"/>
    </row>
    <row r="26" spans="1:12" s="254" customFormat="1" ht="14.25" customHeight="1" x14ac:dyDescent="0.3">
      <c r="A26" s="413" t="s">
        <v>305</v>
      </c>
      <c r="B26" s="413"/>
      <c r="C26" s="413"/>
      <c r="D26" s="413"/>
      <c r="E26" s="413"/>
      <c r="F26" s="413"/>
      <c r="G26" s="413"/>
      <c r="H26" s="413"/>
      <c r="I26" s="413"/>
      <c r="J26" s="413"/>
      <c r="K26" s="413"/>
      <c r="L26" s="413"/>
    </row>
    <row r="27" spans="1:12" s="254" customFormat="1" ht="15" x14ac:dyDescent="0.3">
      <c r="A27" s="250"/>
      <c r="B27" s="248"/>
      <c r="C27" s="248"/>
      <c r="D27" s="248"/>
      <c r="E27" s="248"/>
      <c r="F27" s="248"/>
      <c r="G27" s="248"/>
      <c r="H27" s="248"/>
      <c r="I27" s="248"/>
    </row>
    <row r="28" spans="1:12" s="254" customFormat="1" ht="16.5" x14ac:dyDescent="0.35">
      <c r="A28" s="414" t="s">
        <v>60</v>
      </c>
      <c r="B28" s="414"/>
      <c r="C28" s="414"/>
      <c r="D28" s="414"/>
      <c r="E28" s="414"/>
      <c r="F28" s="414"/>
      <c r="G28" s="414"/>
      <c r="H28" s="414"/>
      <c r="I28" s="414"/>
      <c r="J28" s="414"/>
      <c r="K28" s="414"/>
      <c r="L28" s="414"/>
    </row>
    <row r="29" spans="1:12" s="254" customFormat="1" ht="17.25" thickBot="1" x14ac:dyDescent="0.4">
      <c r="A29" s="114"/>
      <c r="B29" s="114"/>
      <c r="C29" s="114"/>
      <c r="D29" s="114"/>
      <c r="E29" s="114"/>
      <c r="F29" s="114"/>
    </row>
    <row r="30" spans="1:12" s="254" customFormat="1" ht="17.25" thickBot="1" x14ac:dyDescent="0.4">
      <c r="A30" s="66"/>
      <c r="B30" s="201">
        <v>2003</v>
      </c>
      <c r="C30" s="201">
        <v>2004</v>
      </c>
      <c r="D30" s="201">
        <v>2005</v>
      </c>
      <c r="E30" s="201">
        <v>2006</v>
      </c>
      <c r="F30" s="194">
        <v>2007</v>
      </c>
      <c r="G30" s="202">
        <v>2008</v>
      </c>
      <c r="H30" s="201">
        <v>2009</v>
      </c>
      <c r="I30" s="203">
        <v>2010</v>
      </c>
      <c r="J30" s="194">
        <v>2011</v>
      </c>
      <c r="K30" s="194">
        <v>2012</v>
      </c>
      <c r="L30" s="327">
        <v>2013</v>
      </c>
    </row>
    <row r="31" spans="1:12" s="254" customFormat="1" ht="16.5" x14ac:dyDescent="0.35">
      <c r="A31" s="7" t="s">
        <v>4</v>
      </c>
      <c r="B31" s="97">
        <v>121780</v>
      </c>
      <c r="C31" s="97">
        <v>128562</v>
      </c>
      <c r="D31" s="97">
        <v>130356</v>
      </c>
      <c r="E31" s="97">
        <v>141329</v>
      </c>
      <c r="F31" s="143">
        <v>147205</v>
      </c>
      <c r="G31" s="143">
        <v>147526</v>
      </c>
      <c r="H31" s="7">
        <v>155724</v>
      </c>
      <c r="I31" s="204">
        <v>165883</v>
      </c>
      <c r="J31" s="205">
        <v>168375</v>
      </c>
      <c r="K31" s="205">
        <v>180765</v>
      </c>
      <c r="L31" s="143">
        <f>SUM(L32,L33,L34,L35,L36,L37)</f>
        <v>186237</v>
      </c>
    </row>
    <row r="32" spans="1:12" s="254" customFormat="1" ht="15" x14ac:dyDescent="0.3">
      <c r="A32" s="13" t="s">
        <v>5</v>
      </c>
      <c r="B32" s="14">
        <v>46198</v>
      </c>
      <c r="C32" s="13">
        <v>48750</v>
      </c>
      <c r="D32" s="13">
        <v>50013</v>
      </c>
      <c r="E32" s="13">
        <v>54408</v>
      </c>
      <c r="F32" s="68">
        <v>54408</v>
      </c>
      <c r="G32" s="68">
        <v>54408</v>
      </c>
      <c r="H32" s="13">
        <v>61401</v>
      </c>
      <c r="I32" s="129">
        <v>65600</v>
      </c>
      <c r="J32" s="68">
        <v>67616</v>
      </c>
      <c r="K32" s="68">
        <v>71960</v>
      </c>
      <c r="L32" s="328">
        <v>74467</v>
      </c>
    </row>
    <row r="33" spans="1:12" s="254" customFormat="1" ht="15" x14ac:dyDescent="0.3">
      <c r="A33" s="13" t="s">
        <v>6</v>
      </c>
      <c r="B33" s="13">
        <v>40409</v>
      </c>
      <c r="C33" s="13">
        <v>42128</v>
      </c>
      <c r="D33" s="13">
        <v>42280</v>
      </c>
      <c r="E33" s="13">
        <v>45894</v>
      </c>
      <c r="F33" s="68">
        <v>45894</v>
      </c>
      <c r="G33" s="68">
        <v>45894</v>
      </c>
      <c r="H33" s="13">
        <v>48961</v>
      </c>
      <c r="I33" s="129">
        <v>52117</v>
      </c>
      <c r="J33" s="68">
        <v>52370</v>
      </c>
      <c r="K33" s="68">
        <v>56416</v>
      </c>
      <c r="L33" s="68">
        <v>57698</v>
      </c>
    </row>
    <row r="34" spans="1:12" s="254" customFormat="1" ht="15" x14ac:dyDescent="0.3">
      <c r="A34" s="13" t="s">
        <v>7</v>
      </c>
      <c r="B34" s="13">
        <v>25910</v>
      </c>
      <c r="C34" s="13">
        <v>27047</v>
      </c>
      <c r="D34" s="13">
        <v>27090</v>
      </c>
      <c r="E34" s="13">
        <v>28825</v>
      </c>
      <c r="F34" s="68">
        <v>28825</v>
      </c>
      <c r="G34" s="68">
        <v>28825</v>
      </c>
      <c r="H34" s="13">
        <v>31703</v>
      </c>
      <c r="I34" s="129">
        <v>33503</v>
      </c>
      <c r="J34" s="68">
        <v>33747</v>
      </c>
      <c r="K34" s="68">
        <v>35616</v>
      </c>
      <c r="L34" s="68">
        <v>36172</v>
      </c>
    </row>
    <row r="35" spans="1:12" s="254" customFormat="1" ht="15" x14ac:dyDescent="0.3">
      <c r="A35" s="13" t="s">
        <v>8</v>
      </c>
      <c r="B35" s="13">
        <v>1240</v>
      </c>
      <c r="C35" s="13">
        <v>1381</v>
      </c>
      <c r="D35" s="13">
        <v>1409</v>
      </c>
      <c r="E35" s="13">
        <v>1536</v>
      </c>
      <c r="F35" s="68">
        <v>1536</v>
      </c>
      <c r="G35" s="68">
        <v>1536</v>
      </c>
      <c r="H35" s="13">
        <v>1724</v>
      </c>
      <c r="I35" s="129">
        <v>1876</v>
      </c>
      <c r="J35" s="68">
        <v>1903</v>
      </c>
      <c r="K35" s="68">
        <v>2089</v>
      </c>
      <c r="L35" s="68">
        <v>2160</v>
      </c>
    </row>
    <row r="36" spans="1:12" ht="15" x14ac:dyDescent="0.3">
      <c r="A36" s="13" t="s">
        <v>9</v>
      </c>
      <c r="B36" s="13">
        <v>4669</v>
      </c>
      <c r="C36" s="13">
        <v>5252</v>
      </c>
      <c r="D36" s="13">
        <v>5362</v>
      </c>
      <c r="E36" s="13">
        <v>6282</v>
      </c>
      <c r="F36" s="68">
        <v>6282</v>
      </c>
      <c r="G36" s="68">
        <v>6282</v>
      </c>
      <c r="H36" s="13">
        <v>7265</v>
      </c>
      <c r="I36" s="129">
        <v>7983</v>
      </c>
      <c r="J36" s="68">
        <v>7891</v>
      </c>
      <c r="K36" s="68">
        <v>9544</v>
      </c>
      <c r="L36" s="68">
        <v>10504</v>
      </c>
    </row>
    <row r="37" spans="1:12" ht="15.75" thickBot="1" x14ac:dyDescent="0.35">
      <c r="A37" s="136" t="s">
        <v>10</v>
      </c>
      <c r="B37" s="136">
        <v>3354</v>
      </c>
      <c r="C37" s="136">
        <v>4004</v>
      </c>
      <c r="D37" s="136">
        <v>4202</v>
      </c>
      <c r="E37" s="136">
        <v>4384</v>
      </c>
      <c r="F37" s="71">
        <v>4384</v>
      </c>
      <c r="G37" s="71">
        <v>4384</v>
      </c>
      <c r="H37" s="136">
        <v>4670</v>
      </c>
      <c r="I37" s="137">
        <v>4804</v>
      </c>
      <c r="J37" s="71">
        <v>4848</v>
      </c>
      <c r="K37" s="71">
        <v>5140</v>
      </c>
      <c r="L37" s="71">
        <v>5236</v>
      </c>
    </row>
    <row r="48" spans="1:12" ht="129" customHeight="1" x14ac:dyDescent="0.3"/>
    <row r="49" spans="1:12" ht="20.25" customHeight="1" x14ac:dyDescent="0.3">
      <c r="L49" s="326"/>
    </row>
    <row r="50" spans="1:12" ht="20.25" customHeight="1" x14ac:dyDescent="0.3">
      <c r="K50" s="122"/>
    </row>
    <row r="51" spans="1:12" ht="20.25" customHeight="1" x14ac:dyDescent="0.3">
      <c r="K51" s="122"/>
    </row>
    <row r="52" spans="1:12" ht="20.25" customHeight="1" x14ac:dyDescent="0.3">
      <c r="K52" s="122"/>
    </row>
    <row r="53" spans="1:12" ht="25.5" customHeight="1" thickBot="1" x14ac:dyDescent="0.4">
      <c r="A53" s="414"/>
      <c r="B53" s="414"/>
      <c r="C53" s="414"/>
      <c r="D53" s="414"/>
      <c r="E53" s="414"/>
      <c r="F53" s="414"/>
      <c r="G53" s="414"/>
      <c r="H53" s="414"/>
      <c r="I53" s="414"/>
      <c r="J53" s="414"/>
      <c r="K53" s="414"/>
      <c r="L53" s="414"/>
    </row>
    <row r="54" spans="1:12" ht="20.25" hidden="1" customHeight="1" x14ac:dyDescent="0.3">
      <c r="D54" s="255" t="s">
        <v>61</v>
      </c>
    </row>
    <row r="55" spans="1:12" ht="1.5" hidden="1" customHeight="1" thickBot="1" x14ac:dyDescent="0.35">
      <c r="A55" s="415" t="s">
        <v>269</v>
      </c>
      <c r="B55" s="415"/>
      <c r="C55" s="415"/>
      <c r="D55" s="415"/>
      <c r="E55" s="415"/>
      <c r="F55" s="415"/>
      <c r="G55" s="415"/>
      <c r="H55" s="415"/>
      <c r="I55" s="415"/>
      <c r="J55" s="415"/>
      <c r="K55" s="415"/>
      <c r="L55" s="415"/>
    </row>
    <row r="56" spans="1:12" ht="15" hidden="1" thickBot="1" x14ac:dyDescent="0.35"/>
    <row r="57" spans="1:12" ht="15" hidden="1" thickBot="1" x14ac:dyDescent="0.35"/>
    <row r="58" spans="1:12" ht="15" hidden="1" thickBot="1" x14ac:dyDescent="0.35"/>
    <row r="59" spans="1:12" ht="15" hidden="1" thickBot="1" x14ac:dyDescent="0.35"/>
    <row r="60" spans="1:12" ht="15" hidden="1" thickBot="1" x14ac:dyDescent="0.35"/>
    <row r="61" spans="1:12" ht="15" hidden="1" thickBot="1" x14ac:dyDescent="0.35"/>
    <row r="62" spans="1:12" ht="15" hidden="1" thickBot="1" x14ac:dyDescent="0.35"/>
    <row r="63" spans="1:12" ht="260.25" hidden="1" customHeight="1" x14ac:dyDescent="0.3"/>
    <row r="64" spans="1:12" ht="17.25" hidden="1" thickBot="1" x14ac:dyDescent="0.4">
      <c r="A64" s="66"/>
      <c r="B64" s="201">
        <v>2003</v>
      </c>
      <c r="C64" s="201">
        <v>2004</v>
      </c>
      <c r="D64" s="201">
        <v>2005</v>
      </c>
      <c r="E64" s="201">
        <v>2006</v>
      </c>
      <c r="F64" s="194">
        <v>2007</v>
      </c>
      <c r="G64" s="202">
        <v>2008</v>
      </c>
      <c r="H64" s="201">
        <v>2009</v>
      </c>
      <c r="I64" s="203">
        <v>2010</v>
      </c>
      <c r="J64" s="194">
        <v>2011</v>
      </c>
      <c r="K64" s="202">
        <v>2012</v>
      </c>
      <c r="L64" s="327">
        <v>2013</v>
      </c>
    </row>
    <row r="65" spans="1:12" ht="18" hidden="1" customHeight="1" x14ac:dyDescent="0.3">
      <c r="A65" s="254"/>
      <c r="L65" s="68">
        <v>31889</v>
      </c>
    </row>
    <row r="66" spans="1:12" ht="15" hidden="1" customHeight="1" x14ac:dyDescent="0.3">
      <c r="L66" s="68">
        <v>39612</v>
      </c>
    </row>
    <row r="67" spans="1:12" ht="15" hidden="1" thickBot="1" x14ac:dyDescent="0.35">
      <c r="L67" s="329"/>
    </row>
    <row r="68" spans="1:12" ht="15" hidden="1" customHeight="1" x14ac:dyDescent="0.3">
      <c r="L68" s="329"/>
    </row>
    <row r="69" spans="1:12" ht="15" hidden="1" customHeight="1" x14ac:dyDescent="0.3">
      <c r="L69" s="329"/>
    </row>
    <row r="70" spans="1:12" ht="15" hidden="1" customHeight="1" x14ac:dyDescent="0.3">
      <c r="L70" s="329"/>
    </row>
    <row r="71" spans="1:12" ht="15" hidden="1" customHeight="1" x14ac:dyDescent="0.3">
      <c r="L71" s="329"/>
    </row>
    <row r="72" spans="1:12" ht="15" customHeight="1" x14ac:dyDescent="0.35">
      <c r="A72" s="205" t="s">
        <v>11</v>
      </c>
      <c r="B72" s="8">
        <v>39428</v>
      </c>
      <c r="C72" s="8">
        <v>42356</v>
      </c>
      <c r="D72" s="8">
        <v>43704</v>
      </c>
      <c r="E72" s="8">
        <v>47420</v>
      </c>
      <c r="F72" s="70">
        <v>50187</v>
      </c>
      <c r="G72" s="70">
        <v>52452</v>
      </c>
      <c r="H72" s="8">
        <v>55620</v>
      </c>
      <c r="I72" s="130">
        <v>59721</v>
      </c>
      <c r="J72" s="70">
        <v>62730</v>
      </c>
      <c r="K72" s="8">
        <v>67835</v>
      </c>
      <c r="L72" s="70">
        <f>SUM(L73,L74)</f>
        <v>71501</v>
      </c>
    </row>
    <row r="73" spans="1:12" ht="15" customHeight="1" x14ac:dyDescent="0.3">
      <c r="A73" s="68" t="s">
        <v>12</v>
      </c>
      <c r="B73" s="13">
        <v>21356</v>
      </c>
      <c r="C73" s="13">
        <v>22155</v>
      </c>
      <c r="D73" s="13">
        <v>22157</v>
      </c>
      <c r="E73" s="13">
        <v>23069</v>
      </c>
      <c r="F73" s="68">
        <v>23955</v>
      </c>
      <c r="G73" s="68">
        <v>24835</v>
      </c>
      <c r="H73" s="13">
        <v>26194</v>
      </c>
      <c r="I73" s="129">
        <v>27588</v>
      </c>
      <c r="J73" s="68">
        <v>28801</v>
      </c>
      <c r="K73" s="13">
        <v>30495</v>
      </c>
      <c r="L73" s="68">
        <v>31889</v>
      </c>
    </row>
    <row r="74" spans="1:12" ht="15.75" thickBot="1" x14ac:dyDescent="0.35">
      <c r="A74" s="71" t="s">
        <v>13</v>
      </c>
      <c r="B74" s="136">
        <v>18072</v>
      </c>
      <c r="C74" s="136">
        <v>20201</v>
      </c>
      <c r="D74" s="136">
        <v>21547</v>
      </c>
      <c r="E74" s="136">
        <v>24351</v>
      </c>
      <c r="F74" s="71">
        <v>26232</v>
      </c>
      <c r="G74" s="71">
        <v>27617</v>
      </c>
      <c r="H74" s="136">
        <v>29426</v>
      </c>
      <c r="I74" s="137">
        <v>32133</v>
      </c>
      <c r="J74" s="71">
        <v>33929</v>
      </c>
      <c r="K74" s="136">
        <v>37340</v>
      </c>
      <c r="L74" s="71">
        <v>39612</v>
      </c>
    </row>
    <row r="75" spans="1:12" hidden="1" x14ac:dyDescent="0.3">
      <c r="A75" s="254"/>
    </row>
    <row r="76" spans="1:12" hidden="1" x14ac:dyDescent="0.3"/>
    <row r="77" spans="1:12" ht="16.5" hidden="1" x14ac:dyDescent="0.35">
      <c r="C77" s="414" t="s">
        <v>62</v>
      </c>
      <c r="D77" s="414"/>
      <c r="E77" s="350"/>
    </row>
    <row r="78" spans="1:12" hidden="1" x14ac:dyDescent="0.3">
      <c r="A78" s="254"/>
    </row>
    <row r="85" spans="1:12" ht="148.5" customHeight="1" x14ac:dyDescent="0.3"/>
    <row r="86" spans="1:12" hidden="1" x14ac:dyDescent="0.3"/>
    <row r="87" spans="1:12" hidden="1" x14ac:dyDescent="0.3"/>
    <row r="88" spans="1:12" hidden="1" x14ac:dyDescent="0.3"/>
    <row r="89" spans="1:12" hidden="1" x14ac:dyDescent="0.3"/>
    <row r="90" spans="1:12" ht="63" hidden="1" customHeight="1" x14ac:dyDescent="0.35">
      <c r="C90" s="414" t="s">
        <v>17</v>
      </c>
      <c r="D90" s="414"/>
      <c r="E90" s="350"/>
    </row>
    <row r="91" spans="1:12" ht="63" customHeight="1" x14ac:dyDescent="0.35">
      <c r="C91" s="196"/>
      <c r="D91" s="196"/>
      <c r="E91" s="249"/>
    </row>
    <row r="92" spans="1:12" ht="18.75" customHeight="1" x14ac:dyDescent="0.35">
      <c r="C92" s="196"/>
      <c r="D92" s="196"/>
      <c r="E92" s="249"/>
      <c r="L92" s="326"/>
    </row>
    <row r="93" spans="1:12" ht="18.75" customHeight="1" x14ac:dyDescent="0.35">
      <c r="C93" s="196"/>
      <c r="D93" s="196"/>
      <c r="E93" s="249"/>
      <c r="K93" s="326"/>
    </row>
    <row r="94" spans="1:12" ht="18.75" customHeight="1" x14ac:dyDescent="0.35">
      <c r="C94" s="196"/>
      <c r="D94" s="196"/>
      <c r="E94" s="249"/>
      <c r="K94" s="326"/>
    </row>
    <row r="95" spans="1:12" ht="42.75" customHeight="1" x14ac:dyDescent="0.35">
      <c r="C95" s="196"/>
      <c r="D95" s="196"/>
      <c r="E95" s="249"/>
      <c r="K95" s="326"/>
    </row>
    <row r="96" spans="1:12" ht="48" customHeight="1" thickBot="1" x14ac:dyDescent="0.35">
      <c r="A96" s="416" t="s">
        <v>62</v>
      </c>
      <c r="B96" s="416"/>
      <c r="C96" s="416"/>
      <c r="D96" s="416"/>
      <c r="E96" s="416"/>
      <c r="F96" s="416"/>
      <c r="G96" s="416"/>
      <c r="H96" s="416"/>
      <c r="I96" s="416"/>
      <c r="J96" s="416"/>
      <c r="K96" s="416"/>
      <c r="L96" s="416"/>
    </row>
    <row r="97" spans="1:12" ht="25.5" customHeight="1" thickBot="1" x14ac:dyDescent="0.4">
      <c r="A97" s="66"/>
      <c r="B97" s="201">
        <v>2003</v>
      </c>
      <c r="C97" s="201">
        <v>2004</v>
      </c>
      <c r="D97" s="201">
        <v>2005</v>
      </c>
      <c r="E97" s="194">
        <v>2006</v>
      </c>
      <c r="F97" s="202">
        <v>2007</v>
      </c>
      <c r="G97" s="201">
        <v>2008</v>
      </c>
      <c r="H97" s="203">
        <v>2009</v>
      </c>
      <c r="I97" s="194">
        <v>2010</v>
      </c>
      <c r="J97" s="194">
        <v>2011</v>
      </c>
      <c r="K97" s="194">
        <v>2012</v>
      </c>
      <c r="L97" s="327">
        <v>2013</v>
      </c>
    </row>
    <row r="98" spans="1:12" ht="16.5" x14ac:dyDescent="0.35">
      <c r="A98" s="205" t="s">
        <v>14</v>
      </c>
      <c r="B98" s="8">
        <f>SUM(B99,B100)</f>
        <v>31981</v>
      </c>
      <c r="C98" s="8">
        <f>SUM(C99,C100)</f>
        <v>34042</v>
      </c>
      <c r="D98" s="8">
        <f>SUM(D99,D100)</f>
        <v>35119</v>
      </c>
      <c r="E98" s="70">
        <v>37778</v>
      </c>
      <c r="F98" s="70">
        <v>39358</v>
      </c>
      <c r="G98" s="8">
        <v>39811</v>
      </c>
      <c r="H98" s="130">
        <f>SUM(H99,H100)</f>
        <v>41895</v>
      </c>
      <c r="I98" s="70">
        <f>SUM(I99,I100)</f>
        <v>44182</v>
      </c>
      <c r="J98" s="70">
        <v>45114</v>
      </c>
      <c r="K98" s="70">
        <v>47447</v>
      </c>
      <c r="L98" s="70">
        <f>SUM(L99,L100)</f>
        <v>48437</v>
      </c>
    </row>
    <row r="99" spans="1:12" ht="15" x14ac:dyDescent="0.3">
      <c r="A99" s="68" t="s">
        <v>15</v>
      </c>
      <c r="B99" s="13">
        <v>11778</v>
      </c>
      <c r="C99" s="13">
        <v>12704</v>
      </c>
      <c r="D99" s="13">
        <v>13399</v>
      </c>
      <c r="E99" s="68">
        <v>14668</v>
      </c>
      <c r="F99" s="68">
        <v>15652</v>
      </c>
      <c r="G99" s="13">
        <v>16208</v>
      </c>
      <c r="H99" s="129">
        <v>17382</v>
      </c>
      <c r="I99" s="68">
        <v>18512</v>
      </c>
      <c r="J99" s="68">
        <v>19290</v>
      </c>
      <c r="K99" s="68">
        <v>20501</v>
      </c>
      <c r="L99" s="68">
        <v>21252</v>
      </c>
    </row>
    <row r="100" spans="1:12" ht="15.75" thickBot="1" x14ac:dyDescent="0.35">
      <c r="A100" s="71" t="s">
        <v>16</v>
      </c>
      <c r="B100" s="136">
        <v>20203</v>
      </c>
      <c r="C100" s="136">
        <v>21338</v>
      </c>
      <c r="D100" s="136">
        <v>21720</v>
      </c>
      <c r="E100" s="71">
        <v>23110</v>
      </c>
      <c r="F100" s="71">
        <v>23706</v>
      </c>
      <c r="G100" s="136">
        <v>23603</v>
      </c>
      <c r="H100" s="137">
        <v>24513</v>
      </c>
      <c r="I100" s="71">
        <v>25670</v>
      </c>
      <c r="J100" s="71">
        <v>25824</v>
      </c>
      <c r="K100" s="71">
        <v>26946</v>
      </c>
      <c r="L100" s="71">
        <v>27185</v>
      </c>
    </row>
    <row r="101" spans="1:12" ht="14.25" customHeight="1" x14ac:dyDescent="0.3"/>
    <row r="112" spans="1:12" hidden="1" x14ac:dyDescent="0.3"/>
    <row r="119" spans="1:12" ht="120" customHeight="1" x14ac:dyDescent="0.3"/>
    <row r="120" spans="1:12" ht="14.25" customHeight="1" x14ac:dyDescent="0.3">
      <c r="A120" s="413" t="s">
        <v>305</v>
      </c>
      <c r="B120" s="413"/>
      <c r="C120" s="413"/>
      <c r="D120" s="413"/>
      <c r="E120" s="413"/>
      <c r="F120" s="413"/>
      <c r="G120" s="413"/>
      <c r="H120" s="413"/>
      <c r="I120" s="413"/>
      <c r="J120" s="413"/>
      <c r="K120" s="413"/>
      <c r="L120" s="413"/>
    </row>
    <row r="121" spans="1:12" ht="15" x14ac:dyDescent="0.3">
      <c r="B121" s="250" t="s">
        <v>275</v>
      </c>
      <c r="C121" s="250"/>
      <c r="D121" s="251"/>
      <c r="E121" s="251"/>
      <c r="F121" s="251"/>
      <c r="G121" s="251"/>
      <c r="H121" s="251"/>
      <c r="K121" s="326"/>
    </row>
    <row r="123" spans="1:12" ht="16.5" customHeight="1" x14ac:dyDescent="0.3"/>
    <row r="124" spans="1:12" ht="18" customHeight="1" x14ac:dyDescent="0.3"/>
    <row r="126" spans="1:12" ht="15.75" customHeight="1" x14ac:dyDescent="0.3"/>
    <row r="127" spans="1:12" hidden="1" x14ac:dyDescent="0.3"/>
    <row r="128" spans="1:12" hidden="1" x14ac:dyDescent="0.3"/>
    <row r="129" hidden="1" x14ac:dyDescent="0.3"/>
    <row r="130" hidden="1" x14ac:dyDescent="0.3"/>
    <row r="131" hidden="1" x14ac:dyDescent="0.3"/>
    <row r="132" hidden="1" x14ac:dyDescent="0.3"/>
    <row r="133" hidden="1" x14ac:dyDescent="0.3"/>
    <row r="134" hidden="1" x14ac:dyDescent="0.3"/>
    <row r="135" hidden="1" x14ac:dyDescent="0.3"/>
    <row r="136" hidden="1" x14ac:dyDescent="0.3"/>
    <row r="137" hidden="1" x14ac:dyDescent="0.3"/>
    <row r="138" hidden="1" x14ac:dyDescent="0.3"/>
    <row r="139" hidden="1" x14ac:dyDescent="0.3"/>
  </sheetData>
  <mergeCells count="13">
    <mergeCell ref="A120:L120"/>
    <mergeCell ref="C4:E4"/>
    <mergeCell ref="F4:G4"/>
    <mergeCell ref="A53:L53"/>
    <mergeCell ref="A28:L28"/>
    <mergeCell ref="A55:L55"/>
    <mergeCell ref="C77:E77"/>
    <mergeCell ref="C90:E90"/>
    <mergeCell ref="A96:L96"/>
    <mergeCell ref="A5:K5"/>
    <mergeCell ref="A6:K6"/>
    <mergeCell ref="A25:L25"/>
    <mergeCell ref="A26:L26"/>
  </mergeCells>
  <hyperlinks>
    <hyperlink ref="E1" location="íNDICE!A1" display="Volver al índice"/>
    <hyperlink ref="C4" location="íNDICE!A1" display="Volver al índice"/>
  </hyperlinks>
  <pageMargins left="0.70866141732283472" right="0.70866141732283472" top="0.74803149606299213" bottom="0.74803149606299213" header="0.31496062992125984" footer="0.31496062992125984"/>
  <pageSetup paperSize="9" scale="50" orientation="portrait" r:id="rId1"/>
  <rowBreaks count="1" manualBreakCount="1">
    <brk id="70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7" tint="0.39997558519241921"/>
  </sheetPr>
  <dimension ref="A1:W39"/>
  <sheetViews>
    <sheetView zoomScaleNormal="100" workbookViewId="0">
      <selection activeCell="AC27" sqref="AC27"/>
    </sheetView>
  </sheetViews>
  <sheetFormatPr baseColWidth="10" defaultRowHeight="14.25" x14ac:dyDescent="0.3"/>
  <cols>
    <col min="1" max="1" width="19.140625" style="1" customWidth="1"/>
    <col min="2" max="2" width="9" style="1" hidden="1" customWidth="1"/>
    <col min="3" max="3" width="10.5703125" style="1" hidden="1" customWidth="1"/>
    <col min="4" max="4" width="9.85546875" style="1" hidden="1" customWidth="1"/>
    <col min="5" max="5" width="6.5703125" style="1" hidden="1" customWidth="1"/>
    <col min="6" max="6" width="10.7109375" style="1" hidden="1" customWidth="1"/>
    <col min="7" max="7" width="7" style="1" hidden="1" customWidth="1"/>
    <col min="8" max="8" width="11.28515625" style="1" hidden="1" customWidth="1"/>
    <col min="9" max="9" width="7" style="1" hidden="1" customWidth="1"/>
    <col min="10" max="10" width="9.42578125" style="1" customWidth="1"/>
    <col min="11" max="11" width="8.42578125" style="1" customWidth="1"/>
    <col min="12" max="12" width="10.7109375" style="1" customWidth="1"/>
    <col min="13" max="13" width="6.5703125" style="1" bestFit="1" customWidth="1"/>
    <col min="14" max="14" width="11.5703125" style="1" bestFit="1" customWidth="1"/>
    <col min="15" max="15" width="8" style="1" bestFit="1" customWidth="1"/>
    <col min="16" max="16" width="10.5703125" style="1" customWidth="1"/>
    <col min="17" max="17" width="6.42578125" style="1" customWidth="1"/>
    <col min="18" max="18" width="9.7109375" style="1" customWidth="1"/>
    <col min="19" max="19" width="8.140625" style="1" customWidth="1"/>
    <col min="20" max="16384" width="11.42578125" style="1"/>
  </cols>
  <sheetData>
    <row r="1" spans="1:23" ht="89.25" customHeight="1" x14ac:dyDescent="0.3">
      <c r="F1" s="351" t="s">
        <v>0</v>
      </c>
      <c r="G1" s="351"/>
      <c r="H1" s="351"/>
    </row>
    <row r="2" spans="1:23" ht="18" x14ac:dyDescent="0.35">
      <c r="D2" s="349" t="s">
        <v>1</v>
      </c>
      <c r="E2" s="349"/>
      <c r="F2" s="350"/>
      <c r="G2" s="350"/>
      <c r="H2" s="350"/>
      <c r="L2" s="351" t="s">
        <v>0</v>
      </c>
      <c r="M2" s="351"/>
      <c r="N2" s="351"/>
    </row>
    <row r="3" spans="1:23" ht="18" x14ac:dyDescent="0.35">
      <c r="A3" s="353" t="s">
        <v>285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0"/>
      <c r="Q3" s="350"/>
      <c r="R3" s="350"/>
      <c r="S3" s="350"/>
    </row>
    <row r="4" spans="1:23" ht="15" x14ac:dyDescent="0.3">
      <c r="A4" s="354" t="s">
        <v>2</v>
      </c>
      <c r="B4" s="354"/>
      <c r="C4" s="354"/>
      <c r="D4" s="354"/>
      <c r="E4" s="354"/>
      <c r="F4" s="354"/>
      <c r="G4" s="354"/>
      <c r="H4" s="354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</row>
    <row r="5" spans="1:23" ht="15" customHeight="1" x14ac:dyDescent="0.3">
      <c r="B5" s="4"/>
      <c r="C5" s="4"/>
      <c r="D5" s="4"/>
      <c r="E5" s="4"/>
      <c r="F5" s="4"/>
      <c r="G5" s="4"/>
    </row>
    <row r="6" spans="1:23" ht="15" thickBot="1" x14ac:dyDescent="0.35"/>
    <row r="7" spans="1:23" ht="17.25" thickBot="1" x14ac:dyDescent="0.4">
      <c r="A7" s="3"/>
      <c r="B7" s="5">
        <v>2003</v>
      </c>
      <c r="C7" s="6" t="s">
        <v>3</v>
      </c>
      <c r="D7" s="5">
        <v>2004</v>
      </c>
      <c r="E7" s="6" t="s">
        <v>3</v>
      </c>
      <c r="F7" s="5">
        <v>2005</v>
      </c>
      <c r="G7" s="6" t="s">
        <v>3</v>
      </c>
      <c r="H7" s="158">
        <v>2006</v>
      </c>
      <c r="I7" s="6" t="s">
        <v>3</v>
      </c>
      <c r="J7" s="158">
        <v>2007</v>
      </c>
      <c r="K7" s="6" t="s">
        <v>3</v>
      </c>
      <c r="L7" s="158">
        <v>2008</v>
      </c>
      <c r="M7" s="6" t="s">
        <v>3</v>
      </c>
      <c r="N7" s="158">
        <v>2009</v>
      </c>
      <c r="O7" s="6" t="s">
        <v>3</v>
      </c>
      <c r="P7" s="158">
        <v>2010</v>
      </c>
      <c r="Q7" s="6" t="s">
        <v>3</v>
      </c>
      <c r="R7" s="158">
        <v>2011</v>
      </c>
      <c r="S7" s="6" t="s">
        <v>3</v>
      </c>
      <c r="T7" s="158">
        <v>2012</v>
      </c>
      <c r="U7" s="6" t="s">
        <v>3</v>
      </c>
      <c r="V7" s="331">
        <v>2013</v>
      </c>
      <c r="W7" s="333" t="s">
        <v>3</v>
      </c>
    </row>
    <row r="8" spans="1:23" ht="16.5" x14ac:dyDescent="0.35">
      <c r="A8" s="7" t="s">
        <v>4</v>
      </c>
      <c r="B8" s="8">
        <f>SUM(B9,B10,B11,B12,B13,B14)</f>
        <v>121780</v>
      </c>
      <c r="C8" s="9">
        <f t="shared" ref="C8:C21" si="0">B8/$B$21*100</f>
        <v>63.036715340935558</v>
      </c>
      <c r="D8" s="8">
        <f>SUM(D9,D11,D10,D12,D13,D14)</f>
        <v>128562</v>
      </c>
      <c r="E8" s="9">
        <f>D8/$D$21*100</f>
        <v>62.725409836065573</v>
      </c>
      <c r="F8" s="8">
        <f>SUM(F9,F10,F11,F12,F13,F14)</f>
        <v>130356</v>
      </c>
      <c r="G8" s="9">
        <f>F8/$F$21*100</f>
        <v>62.317919102778006</v>
      </c>
      <c r="H8" s="8">
        <f>SUM(H9,H10,H11,H12,H13,H14)</f>
        <v>141329</v>
      </c>
      <c r="I8" s="9">
        <f>H8*100/H21</f>
        <v>62.389472336630952</v>
      </c>
      <c r="J8" s="8">
        <f>SUM(J9,J10,J11,J12,J13,J14)</f>
        <v>147205</v>
      </c>
      <c r="K8" s="9">
        <f>J8*100/J21</f>
        <v>62.177402323125662</v>
      </c>
      <c r="L8" s="10">
        <f>SUM(L9,L10,L11,L12,L13,L14)</f>
        <v>147526</v>
      </c>
      <c r="M8" s="11">
        <f>L8*100/L21</f>
        <v>61.523255862445737</v>
      </c>
      <c r="N8" s="10">
        <v>155724</v>
      </c>
      <c r="O8" s="29">
        <f>N8*100/N21</f>
        <v>61.492898013339179</v>
      </c>
      <c r="P8" s="10">
        <f>SUM(P9,P10,P11,P12,P13,P14)</f>
        <v>165883</v>
      </c>
      <c r="Q8" s="29">
        <f>P8*100/P21</f>
        <v>61.486882195517929</v>
      </c>
      <c r="R8" s="10">
        <f>SUM(R9,R10,R11,R12,R13,R14)</f>
        <v>168375</v>
      </c>
      <c r="S8" s="29">
        <f>R8*100/R21</f>
        <v>60.957066675355428</v>
      </c>
      <c r="T8" s="10">
        <f>SUM(T9,T10,T11,T12,T13,T14)</f>
        <v>180765</v>
      </c>
      <c r="U8" s="29">
        <f>T8*100/T21</f>
        <v>61.059561488547423</v>
      </c>
      <c r="V8" s="7">
        <f>SUM(V9,V10,V11,V12,V13,V14)</f>
        <v>186237</v>
      </c>
      <c r="W8" s="334">
        <f>V8*100/V21</f>
        <v>60.82697803543725</v>
      </c>
    </row>
    <row r="9" spans="1:23" s="12" customFormat="1" ht="16.5" x14ac:dyDescent="0.35">
      <c r="A9" s="13" t="s">
        <v>5</v>
      </c>
      <c r="B9" s="13">
        <v>46198</v>
      </c>
      <c r="C9" s="9">
        <f t="shared" si="0"/>
        <v>23.913369808840049</v>
      </c>
      <c r="D9" s="13">
        <v>48750</v>
      </c>
      <c r="E9" s="9">
        <f t="shared" ref="E9:E21" si="1">D9/$D$21*100</f>
        <v>23.785128805620609</v>
      </c>
      <c r="F9" s="13">
        <v>50013</v>
      </c>
      <c r="G9" s="15">
        <f>F9/$F$21*100</f>
        <v>23.909187824781647</v>
      </c>
      <c r="H9" s="13">
        <v>54408</v>
      </c>
      <c r="I9" s="15">
        <f>H9*100/H21</f>
        <v>24.018328940920949</v>
      </c>
      <c r="J9" s="13">
        <v>57123</v>
      </c>
      <c r="K9" s="15">
        <f>J9*100/J21</f>
        <v>24.127983104540654</v>
      </c>
      <c r="L9" s="13">
        <v>57915</v>
      </c>
      <c r="M9" s="15">
        <f>L9*100/L21</f>
        <v>24.152484058901784</v>
      </c>
      <c r="N9" s="13">
        <v>61401</v>
      </c>
      <c r="O9" s="30">
        <f>N9*100/N21</f>
        <v>24.246265385663346</v>
      </c>
      <c r="P9" s="13">
        <v>65600</v>
      </c>
      <c r="Q9" s="30">
        <f>P9*100/P21</f>
        <v>24.315568635881775</v>
      </c>
      <c r="R9" s="13">
        <v>67616</v>
      </c>
      <c r="S9" s="30">
        <f>R9*100/R21</f>
        <v>24.479127069462997</v>
      </c>
      <c r="T9" s="13">
        <v>71960</v>
      </c>
      <c r="U9" s="30">
        <f>T9*100/T21</f>
        <v>24.306951261117323</v>
      </c>
      <c r="V9" s="332">
        <v>74467</v>
      </c>
      <c r="W9" s="335">
        <f>V9*100/V21</f>
        <v>24.321711439536212</v>
      </c>
    </row>
    <row r="10" spans="1:23" ht="16.5" x14ac:dyDescent="0.35">
      <c r="A10" s="13" t="s">
        <v>6</v>
      </c>
      <c r="B10" s="13">
        <v>40409</v>
      </c>
      <c r="C10" s="9">
        <f t="shared" si="0"/>
        <v>20.916822386367752</v>
      </c>
      <c r="D10" s="13">
        <v>42128</v>
      </c>
      <c r="E10" s="9">
        <f t="shared" si="1"/>
        <v>20.554254488680719</v>
      </c>
      <c r="F10" s="13">
        <v>42280</v>
      </c>
      <c r="G10" s="15">
        <f t="shared" ref="G10:G21" si="2">F10/$F$21*100</f>
        <v>20.212354012592087</v>
      </c>
      <c r="H10" s="13">
        <v>45894</v>
      </c>
      <c r="I10" s="15">
        <f>H10*100/H21</f>
        <v>20.259836575772425</v>
      </c>
      <c r="J10" s="13">
        <v>47285</v>
      </c>
      <c r="K10" s="15">
        <f>J10*100/J21</f>
        <v>19.972544878563887</v>
      </c>
      <c r="L10" s="13">
        <v>46659</v>
      </c>
      <c r="M10" s="15">
        <f>L10*100/L21</f>
        <v>19.458357138984692</v>
      </c>
      <c r="N10" s="13">
        <v>48961</v>
      </c>
      <c r="O10" s="30">
        <f>N10*100/N21</f>
        <v>19.33390986380455</v>
      </c>
      <c r="P10" s="13">
        <v>52117</v>
      </c>
      <c r="Q10" s="30">
        <f>P10*100/P21</f>
        <v>19.317903820064792</v>
      </c>
      <c r="R10" s="13">
        <v>52370</v>
      </c>
      <c r="S10" s="30">
        <f>R10*100/R21</f>
        <v>18.959593655758656</v>
      </c>
      <c r="T10" s="13">
        <v>56416</v>
      </c>
      <c r="U10" s="30">
        <f>T10*100/T21</f>
        <v>19.056433606825944</v>
      </c>
      <c r="V10" s="13">
        <v>57698</v>
      </c>
      <c r="W10" s="335">
        <f>V10*100/V21</f>
        <v>18.84477831305626</v>
      </c>
    </row>
    <row r="11" spans="1:23" ht="16.5" x14ac:dyDescent="0.35">
      <c r="A11" s="13" t="s">
        <v>7</v>
      </c>
      <c r="B11" s="13">
        <v>25910</v>
      </c>
      <c r="C11" s="9">
        <f t="shared" si="0"/>
        <v>13.41173669308294</v>
      </c>
      <c r="D11" s="13">
        <v>27047</v>
      </c>
      <c r="E11" s="9">
        <f t="shared" si="1"/>
        <v>13.196233411397346</v>
      </c>
      <c r="F11" s="13">
        <v>27090</v>
      </c>
      <c r="G11" s="15">
        <f t="shared" si="2"/>
        <v>12.950630799458837</v>
      </c>
      <c r="H11" s="13">
        <v>28825</v>
      </c>
      <c r="I11" s="15">
        <f>H11*100/H21</f>
        <v>12.724752457764417</v>
      </c>
      <c r="J11" s="13">
        <v>29956</v>
      </c>
      <c r="K11" s="15">
        <f>J11*100/J21</f>
        <v>12.653009503695882</v>
      </c>
      <c r="L11" s="13">
        <v>30157</v>
      </c>
      <c r="M11" s="15">
        <f>L11*100/L21</f>
        <v>12.576473482937082</v>
      </c>
      <c r="N11" s="13">
        <v>31703</v>
      </c>
      <c r="O11" s="30">
        <f>N11*100/N21</f>
        <v>12.519003786936452</v>
      </c>
      <c r="P11" s="13">
        <v>33503</v>
      </c>
      <c r="Q11" s="30">
        <f>P11*100/P21</f>
        <v>12.418361219633338</v>
      </c>
      <c r="R11" s="13">
        <v>33747</v>
      </c>
      <c r="S11" s="30">
        <f>R11*100/R21</f>
        <v>12.217479608571459</v>
      </c>
      <c r="T11" s="13">
        <v>35616</v>
      </c>
      <c r="U11" s="30">
        <f>T11*100/T21</f>
        <v>12.030522180599702</v>
      </c>
      <c r="V11" s="13">
        <v>36172</v>
      </c>
      <c r="W11" s="335">
        <f>V11*100/V21</f>
        <v>11.814158569445578</v>
      </c>
    </row>
    <row r="12" spans="1:23" ht="16.5" x14ac:dyDescent="0.35">
      <c r="A12" s="13" t="s">
        <v>8</v>
      </c>
      <c r="B12" s="13">
        <v>1240</v>
      </c>
      <c r="C12" s="9">
        <f t="shared" si="0"/>
        <v>0.6418584909078674</v>
      </c>
      <c r="D12" s="13">
        <v>1381</v>
      </c>
      <c r="E12" s="9">
        <f t="shared" si="1"/>
        <v>0.6737900078064013</v>
      </c>
      <c r="F12" s="13">
        <v>1409</v>
      </c>
      <c r="G12" s="15">
        <f t="shared" si="2"/>
        <v>0.67358578059939089</v>
      </c>
      <c r="H12" s="13">
        <v>1536</v>
      </c>
      <c r="I12" s="15">
        <f>H12*100/H21</f>
        <v>0.67806486643976216</v>
      </c>
      <c r="J12" s="13">
        <v>1638</v>
      </c>
      <c r="K12" s="15">
        <f>J12*100/J21</f>
        <v>0.69186906019007388</v>
      </c>
      <c r="L12" s="13">
        <v>1645</v>
      </c>
      <c r="M12" s="15">
        <f>L12*100/L21</f>
        <v>0.68601979240081901</v>
      </c>
      <c r="N12" s="13">
        <v>1724</v>
      </c>
      <c r="O12" s="30">
        <f>N12*100/N21</f>
        <v>0.68077981669490084</v>
      </c>
      <c r="P12" s="13">
        <v>1876</v>
      </c>
      <c r="Q12" s="30">
        <f>P12*100/P21</f>
        <v>0.69536595672125312</v>
      </c>
      <c r="R12" s="13">
        <v>1903</v>
      </c>
      <c r="S12" s="30">
        <f>R12*100/R21</f>
        <v>0.68894608987795913</v>
      </c>
      <c r="T12" s="13">
        <v>2089</v>
      </c>
      <c r="U12" s="30">
        <f>T12*100/T21</f>
        <v>0.70563120045127969</v>
      </c>
      <c r="V12" s="13">
        <v>2160</v>
      </c>
      <c r="W12" s="335">
        <f>V12*100/V21</f>
        <v>0.70547889279007103</v>
      </c>
    </row>
    <row r="13" spans="1:23" ht="16.5" x14ac:dyDescent="0.35">
      <c r="A13" s="13" t="s">
        <v>9</v>
      </c>
      <c r="B13" s="13">
        <v>4669</v>
      </c>
      <c r="C13" s="9">
        <f t="shared" si="0"/>
        <v>2.4168042693942202</v>
      </c>
      <c r="D13" s="13">
        <v>5252</v>
      </c>
      <c r="E13" s="9">
        <f t="shared" si="1"/>
        <v>2.5624512099921937</v>
      </c>
      <c r="F13" s="13">
        <v>5362</v>
      </c>
      <c r="G13" s="15">
        <f t="shared" si="2"/>
        <v>2.5633548300737647</v>
      </c>
      <c r="H13" s="13">
        <v>6282</v>
      </c>
      <c r="I13" s="15">
        <f>H13*100/H21</f>
        <v>2.7731793561032458</v>
      </c>
      <c r="J13" s="13">
        <v>6680</v>
      </c>
      <c r="K13" s="15">
        <f>J13*100/J21</f>
        <v>2.8215417106652585</v>
      </c>
      <c r="L13" s="13">
        <v>6605</v>
      </c>
      <c r="M13" s="15">
        <f>L13*100/L21</f>
        <v>2.7545050023145348</v>
      </c>
      <c r="N13" s="13">
        <v>7265</v>
      </c>
      <c r="O13" s="30">
        <f>N13*100/N21</f>
        <v>2.8688314201209133</v>
      </c>
      <c r="P13" s="13">
        <v>7983</v>
      </c>
      <c r="Q13" s="30">
        <f>P13*100/P21</f>
        <v>2.9590119576256737</v>
      </c>
      <c r="R13" s="13">
        <v>7891</v>
      </c>
      <c r="S13" s="30">
        <f>R13*100/R21</f>
        <v>2.8567911693257888</v>
      </c>
      <c r="T13" s="13">
        <v>9544</v>
      </c>
      <c r="U13" s="30">
        <f>T13*100/T21</f>
        <v>3.2238124351876558</v>
      </c>
      <c r="V13" s="13">
        <v>10504</v>
      </c>
      <c r="W13" s="335">
        <f>V13*100/V21</f>
        <v>3.4307177267902342</v>
      </c>
    </row>
    <row r="14" spans="1:23" ht="16.5" x14ac:dyDescent="0.35">
      <c r="A14" s="13" t="s">
        <v>10</v>
      </c>
      <c r="B14" s="13">
        <v>3354</v>
      </c>
      <c r="C14" s="9">
        <f t="shared" si="0"/>
        <v>1.7361236923427317</v>
      </c>
      <c r="D14" s="13">
        <v>4004</v>
      </c>
      <c r="E14" s="9">
        <f t="shared" si="1"/>
        <v>1.9535519125683058</v>
      </c>
      <c r="F14" s="13">
        <v>4202</v>
      </c>
      <c r="G14" s="15">
        <f t="shared" si="2"/>
        <v>2.0088058552722785</v>
      </c>
      <c r="H14" s="13">
        <v>4384</v>
      </c>
      <c r="I14" s="15">
        <f>H14*100/H21</f>
        <v>1.9353101396301544</v>
      </c>
      <c r="J14" s="13">
        <v>4523</v>
      </c>
      <c r="K14" s="15">
        <f>J14*100/J21</f>
        <v>1.9104540654699049</v>
      </c>
      <c r="L14" s="13">
        <v>4545</v>
      </c>
      <c r="M14" s="15">
        <f>L14*100/L21</f>
        <v>1.8954163869068223</v>
      </c>
      <c r="N14" s="13">
        <v>4670</v>
      </c>
      <c r="O14" s="30">
        <f>N14*100/N21</f>
        <v>1.844107740119018</v>
      </c>
      <c r="P14" s="13">
        <v>4804</v>
      </c>
      <c r="Q14" s="30">
        <f>P14*100/P21</f>
        <v>1.7806706055910981</v>
      </c>
      <c r="R14" s="13">
        <v>4848</v>
      </c>
      <c r="S14" s="30">
        <f>R14*100/R21</f>
        <v>1.7551290823585632</v>
      </c>
      <c r="T14" s="13">
        <v>5140</v>
      </c>
      <c r="U14" s="30">
        <f>T14*100/T21</f>
        <v>1.7362108043655231</v>
      </c>
      <c r="V14" s="13">
        <v>5236</v>
      </c>
      <c r="W14" s="335">
        <f>V14*100/V21</f>
        <v>1.7101330938188943</v>
      </c>
    </row>
    <row r="15" spans="1:23" ht="16.5" x14ac:dyDescent="0.35">
      <c r="A15" s="8" t="s">
        <v>11</v>
      </c>
      <c r="B15" s="8">
        <f>SUM(B16,B17)</f>
        <v>39428</v>
      </c>
      <c r="C15" s="9">
        <f t="shared" si="0"/>
        <v>20.40902949960919</v>
      </c>
      <c r="D15" s="8">
        <f>SUM(D16,D17)</f>
        <v>42356</v>
      </c>
      <c r="E15" s="9">
        <f t="shared" si="1"/>
        <v>20.665495706479316</v>
      </c>
      <c r="F15" s="8">
        <f>SUM(F16,F17)</f>
        <v>43704</v>
      </c>
      <c r="G15" s="15">
        <f t="shared" si="2"/>
        <v>20.893110685107015</v>
      </c>
      <c r="H15" s="8">
        <f>SUM(H16,H17)</f>
        <v>47420</v>
      </c>
      <c r="I15" s="9">
        <f>H15*100/H21</f>
        <v>20.933486957404636</v>
      </c>
      <c r="J15" s="8">
        <f>SUM(J16,J17)</f>
        <v>50187</v>
      </c>
      <c r="K15" s="9">
        <f>J15*100/J21</f>
        <v>21.198310454065471</v>
      </c>
      <c r="L15" s="8">
        <f>SUM(L16,L17)</f>
        <v>52452</v>
      </c>
      <c r="M15" s="9">
        <f>L15*100/L21</f>
        <v>21.874231094837544</v>
      </c>
      <c r="N15" s="8">
        <f>SUM(N16,N17)</f>
        <v>55620</v>
      </c>
      <c r="O15" s="29">
        <f>N15*100/N21</f>
        <v>21.963441649982823</v>
      </c>
      <c r="P15" s="8">
        <f>SUM(P16,P17)</f>
        <v>59721</v>
      </c>
      <c r="Q15" s="29">
        <f>P15*100/P21</f>
        <v>22.136434062553285</v>
      </c>
      <c r="R15" s="8">
        <f>SUM(R16,R17)</f>
        <v>62730</v>
      </c>
      <c r="S15" s="29">
        <f>R15*100/R21</f>
        <v>22.71024078720146</v>
      </c>
      <c r="T15" s="8">
        <f>SUM(T16,T17)</f>
        <v>67835</v>
      </c>
      <c r="U15" s="29">
        <f>T15*100/T21</f>
        <v>22.913591422983512</v>
      </c>
      <c r="V15" s="8">
        <f>SUM(V16,V17)</f>
        <v>71501</v>
      </c>
      <c r="W15" s="334">
        <f>V15*100/V21</f>
        <v>23.352984404343921</v>
      </c>
    </row>
    <row r="16" spans="1:23" s="12" customFormat="1" ht="16.5" x14ac:dyDescent="0.35">
      <c r="A16" s="13" t="s">
        <v>12</v>
      </c>
      <c r="B16" s="13">
        <v>21356</v>
      </c>
      <c r="C16" s="9">
        <f t="shared" si="0"/>
        <v>11.054459622442272</v>
      </c>
      <c r="D16" s="13">
        <v>22155</v>
      </c>
      <c r="E16" s="9">
        <f t="shared" si="1"/>
        <v>10.809426229508198</v>
      </c>
      <c r="F16" s="13">
        <v>22157</v>
      </c>
      <c r="G16" s="15">
        <f t="shared" si="2"/>
        <v>10.592363478169414</v>
      </c>
      <c r="H16" s="13">
        <v>23069</v>
      </c>
      <c r="I16" s="15">
        <f>H16*100/H21</f>
        <v>10.183775002538329</v>
      </c>
      <c r="J16" s="13">
        <v>23955</v>
      </c>
      <c r="K16" s="15">
        <f>J16*100/J21</f>
        <v>10.118268215417107</v>
      </c>
      <c r="L16" s="13">
        <v>24835</v>
      </c>
      <c r="M16" s="15">
        <f>L16*100/L21</f>
        <v>10.35702221536434</v>
      </c>
      <c r="N16" s="13">
        <v>26194</v>
      </c>
      <c r="O16" s="30">
        <f>N16*100/N21</f>
        <v>10.34358846781104</v>
      </c>
      <c r="P16" s="13">
        <v>27588</v>
      </c>
      <c r="Q16" s="30">
        <f>P16*100/P21</f>
        <v>10.225882736687597</v>
      </c>
      <c r="R16" s="13">
        <v>28801</v>
      </c>
      <c r="S16" s="30">
        <f>R16*100/R21</f>
        <v>10.426871431726275</v>
      </c>
      <c r="T16" s="13">
        <v>30495</v>
      </c>
      <c r="U16" s="30">
        <f>T16*100/$T21</f>
        <v>10.300729276094675</v>
      </c>
      <c r="V16" s="13">
        <v>31889</v>
      </c>
      <c r="W16" s="335">
        <f>V16*100/V21</f>
        <v>10.415285376010452</v>
      </c>
    </row>
    <row r="17" spans="1:23" ht="16.5" x14ac:dyDescent="0.35">
      <c r="A17" s="13" t="s">
        <v>13</v>
      </c>
      <c r="B17" s="13">
        <v>18072</v>
      </c>
      <c r="C17" s="9">
        <f t="shared" si="0"/>
        <v>9.3545698771669201</v>
      </c>
      <c r="D17" s="13">
        <v>20201</v>
      </c>
      <c r="E17" s="9">
        <f t="shared" si="1"/>
        <v>9.8560694769711166</v>
      </c>
      <c r="F17" s="13">
        <v>21547</v>
      </c>
      <c r="G17" s="15">
        <f t="shared" si="2"/>
        <v>10.300747206937599</v>
      </c>
      <c r="H17" s="13">
        <v>24351</v>
      </c>
      <c r="I17" s="15">
        <f>H17*100/H21</f>
        <v>10.749711954866306</v>
      </c>
      <c r="J17" s="13">
        <v>26232</v>
      </c>
      <c r="K17" s="15">
        <f>J17*100/J21</f>
        <v>11.080042238648364</v>
      </c>
      <c r="L17" s="13">
        <v>27617</v>
      </c>
      <c r="M17" s="15">
        <f>L17*100/L21</f>
        <v>11.517208879473204</v>
      </c>
      <c r="N17" s="13">
        <v>29426</v>
      </c>
      <c r="O17" s="30">
        <f>N17*100/N21</f>
        <v>11.619853182171783</v>
      </c>
      <c r="P17" s="13">
        <v>32133</v>
      </c>
      <c r="Q17" s="30">
        <f>P17*100/P21</f>
        <v>11.910551325865686</v>
      </c>
      <c r="R17" s="13">
        <v>33929</v>
      </c>
      <c r="S17" s="30">
        <f>R17*100/R21</f>
        <v>12.283369355475184</v>
      </c>
      <c r="T17" s="13">
        <v>37340</v>
      </c>
      <c r="U17" s="30">
        <f>T17*100/$T21</f>
        <v>12.612862146888839</v>
      </c>
      <c r="V17" s="13">
        <v>39612</v>
      </c>
      <c r="W17" s="335">
        <f>V17*100/V21</f>
        <v>12.937699028333469</v>
      </c>
    </row>
    <row r="18" spans="1:23" ht="16.5" x14ac:dyDescent="0.35">
      <c r="A18" s="8" t="s">
        <v>14</v>
      </c>
      <c r="B18" s="8">
        <f>SUM(B19,B20)</f>
        <v>31981</v>
      </c>
      <c r="C18" s="9">
        <f t="shared" si="0"/>
        <v>16.554255159455249</v>
      </c>
      <c r="D18" s="8">
        <f>SUM(D19,D20)</f>
        <v>34042</v>
      </c>
      <c r="E18" s="9">
        <f t="shared" si="1"/>
        <v>16.609094457455111</v>
      </c>
      <c r="F18" s="8">
        <f>SUM(F19,F20)</f>
        <v>35119</v>
      </c>
      <c r="G18" s="15">
        <f t="shared" si="2"/>
        <v>16.788970212114982</v>
      </c>
      <c r="H18" s="8">
        <f>SUM(H19,H20)</f>
        <v>37778</v>
      </c>
      <c r="I18" s="9">
        <f>H18*100/H21</f>
        <v>16.677040705964412</v>
      </c>
      <c r="J18" s="8">
        <f>SUM(J19,J20)</f>
        <v>39358</v>
      </c>
      <c r="K18" s="9">
        <f>J18*100/J21</f>
        <v>16.624287222808871</v>
      </c>
      <c r="L18" s="8">
        <f>SUM(L19,L20)</f>
        <v>39811</v>
      </c>
      <c r="M18" s="9">
        <f>L18*100/L21</f>
        <v>16.602513042716723</v>
      </c>
      <c r="N18" s="8">
        <f>SUM(N19,N20)</f>
        <v>41895</v>
      </c>
      <c r="O18" s="29">
        <f>N18*100/N21</f>
        <v>16.543660336677998</v>
      </c>
      <c r="P18" s="8">
        <f>SUM(P19,P20)</f>
        <v>44182</v>
      </c>
      <c r="Q18" s="29">
        <f>P18*100/P21</f>
        <v>16.376683741928787</v>
      </c>
      <c r="R18" s="8">
        <f>SUM(R19,R20)</f>
        <v>45114</v>
      </c>
      <c r="S18" s="29">
        <f>R18*100/R21</f>
        <v>16.332692537443116</v>
      </c>
      <c r="T18" s="8">
        <f>SUM(T19,T20)</f>
        <v>47447</v>
      </c>
      <c r="U18" s="29">
        <f>T18*100/T21</f>
        <v>16.026847088469061</v>
      </c>
      <c r="V18" s="8">
        <f>SUM(V19,V20)</f>
        <v>48437</v>
      </c>
      <c r="W18" s="334">
        <f>V18*100/V21</f>
        <v>15.820037560218829</v>
      </c>
    </row>
    <row r="19" spans="1:23" s="12" customFormat="1" ht="16.5" x14ac:dyDescent="0.35">
      <c r="A19" s="13" t="s">
        <v>15</v>
      </c>
      <c r="B19" s="13">
        <v>11778</v>
      </c>
      <c r="C19" s="9">
        <f t="shared" si="0"/>
        <v>6.0966204079942434</v>
      </c>
      <c r="D19" s="13">
        <v>12704</v>
      </c>
      <c r="E19" s="9">
        <f t="shared" si="1"/>
        <v>6.1982825917252145</v>
      </c>
      <c r="F19" s="13">
        <v>13399</v>
      </c>
      <c r="G19" s="15">
        <f t="shared" si="2"/>
        <v>6.4055187184181976</v>
      </c>
      <c r="H19" s="13">
        <v>14668</v>
      </c>
      <c r="I19" s="15">
        <f>H19*100/H21</f>
        <v>6.4751663157151249</v>
      </c>
      <c r="J19" s="13">
        <v>15652</v>
      </c>
      <c r="K19" s="15">
        <f>J19*100/J21</f>
        <v>6.6111932418162622</v>
      </c>
      <c r="L19" s="13">
        <v>16208</v>
      </c>
      <c r="M19" s="15">
        <f>L19*100/L21</f>
        <v>6.7592758633632064</v>
      </c>
      <c r="N19" s="13">
        <v>17382</v>
      </c>
      <c r="O19" s="30">
        <f>N19*100/N21</f>
        <v>6.8638716785329272</v>
      </c>
      <c r="P19" s="13">
        <v>18512</v>
      </c>
      <c r="Q19" s="30">
        <f>P19*100/P21</f>
        <v>6.8617348565159055</v>
      </c>
      <c r="R19" s="13">
        <v>19290</v>
      </c>
      <c r="S19" s="30">
        <f>R19*100/R21</f>
        <v>6.9835891086420556</v>
      </c>
      <c r="T19" s="13">
        <v>20501</v>
      </c>
      <c r="U19" s="30">
        <f>T19*100/$T$21</f>
        <v>6.9249139494742389</v>
      </c>
      <c r="V19" s="13">
        <v>21252</v>
      </c>
      <c r="W19" s="335">
        <f>V19*100/V21</f>
        <v>6.9411284396178656</v>
      </c>
    </row>
    <row r="20" spans="1:23" ht="17.25" thickBot="1" x14ac:dyDescent="0.4">
      <c r="A20" s="13" t="s">
        <v>16</v>
      </c>
      <c r="B20" s="13">
        <v>20203</v>
      </c>
      <c r="C20" s="9">
        <f t="shared" si="0"/>
        <v>10.457634751461004</v>
      </c>
      <c r="D20" s="13">
        <v>21338</v>
      </c>
      <c r="E20" s="9">
        <f t="shared" si="1"/>
        <v>10.410811865729897</v>
      </c>
      <c r="F20" s="13">
        <v>21720</v>
      </c>
      <c r="G20" s="15">
        <f t="shared" si="2"/>
        <v>10.383451493696786</v>
      </c>
      <c r="H20" s="13">
        <v>23110</v>
      </c>
      <c r="I20" s="15">
        <f>H20*100/H21</f>
        <v>10.201874390249285</v>
      </c>
      <c r="J20" s="13">
        <v>23706</v>
      </c>
      <c r="K20" s="15">
        <f>J20*100/J21</f>
        <v>10.013093980992608</v>
      </c>
      <c r="L20" s="13">
        <v>23603</v>
      </c>
      <c r="M20" s="15">
        <f>L20*100/L21</f>
        <v>9.8432371793535154</v>
      </c>
      <c r="N20" s="13">
        <v>24513</v>
      </c>
      <c r="O20" s="30">
        <f>N20*100/N21</f>
        <v>9.6797886581450729</v>
      </c>
      <c r="P20" s="13">
        <v>25670</v>
      </c>
      <c r="Q20" s="30">
        <f>P20*100/P21</f>
        <v>9.514948885412883</v>
      </c>
      <c r="R20" s="13">
        <v>25824</v>
      </c>
      <c r="S20" s="30">
        <f>R20*100/R21</f>
        <v>9.3491034288010599</v>
      </c>
      <c r="T20" s="13">
        <v>26946</v>
      </c>
      <c r="U20" s="30">
        <f>T20*100/$T$21</f>
        <v>9.1019331389948217</v>
      </c>
      <c r="V20" s="13">
        <v>27185</v>
      </c>
      <c r="W20" s="336">
        <f>V20*100/V21</f>
        <v>8.878909120600964</v>
      </c>
    </row>
    <row r="21" spans="1:23" ht="17.25" thickBot="1" x14ac:dyDescent="0.4">
      <c r="A21" s="131" t="s">
        <v>17</v>
      </c>
      <c r="B21" s="135">
        <f t="shared" ref="B21:S21" si="3">SUM(B8,B15,B18)</f>
        <v>193189</v>
      </c>
      <c r="C21" s="132">
        <f t="shared" si="0"/>
        <v>100</v>
      </c>
      <c r="D21" s="135">
        <f t="shared" si="3"/>
        <v>204960</v>
      </c>
      <c r="E21" s="132">
        <f t="shared" si="1"/>
        <v>100</v>
      </c>
      <c r="F21" s="135">
        <f t="shared" si="3"/>
        <v>209179</v>
      </c>
      <c r="G21" s="132">
        <f t="shared" si="2"/>
        <v>100</v>
      </c>
      <c r="H21" s="135">
        <f t="shared" si="3"/>
        <v>226527</v>
      </c>
      <c r="I21" s="132">
        <f t="shared" si="3"/>
        <v>100</v>
      </c>
      <c r="J21" s="135">
        <f t="shared" si="3"/>
        <v>236750</v>
      </c>
      <c r="K21" s="132">
        <f t="shared" si="3"/>
        <v>100</v>
      </c>
      <c r="L21" s="132">
        <f t="shared" si="3"/>
        <v>239789</v>
      </c>
      <c r="M21" s="132">
        <f t="shared" si="3"/>
        <v>100</v>
      </c>
      <c r="N21" s="132">
        <f t="shared" si="3"/>
        <v>253239</v>
      </c>
      <c r="O21" s="132">
        <f t="shared" si="3"/>
        <v>100</v>
      </c>
      <c r="P21" s="132">
        <f t="shared" si="3"/>
        <v>269786</v>
      </c>
      <c r="Q21" s="132">
        <f t="shared" si="3"/>
        <v>100</v>
      </c>
      <c r="R21" s="132">
        <f t="shared" si="3"/>
        <v>276219</v>
      </c>
      <c r="S21" s="132">
        <f t="shared" si="3"/>
        <v>100</v>
      </c>
      <c r="T21" s="132">
        <f>SUM(T8,T15,T18)</f>
        <v>296047</v>
      </c>
      <c r="U21" s="132">
        <f>SUM(U8,U15,U18)</f>
        <v>100</v>
      </c>
      <c r="V21" s="330">
        <f>SUM(V8,V15,V18)</f>
        <v>306175</v>
      </c>
      <c r="W21" s="132">
        <f>SUM(W8+W15+W18)</f>
        <v>100</v>
      </c>
    </row>
    <row r="22" spans="1:23" s="12" customFormat="1" ht="16.5" x14ac:dyDescent="0.35">
      <c r="A22" s="3"/>
      <c r="B22" s="3"/>
      <c r="C22" s="3"/>
      <c r="D22" s="3"/>
      <c r="E22" s="9"/>
      <c r="F22" s="3"/>
      <c r="G22" s="3"/>
      <c r="H22" s="3"/>
      <c r="I22" s="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3" ht="15" x14ac:dyDescent="0.3">
      <c r="A23" s="352" t="s">
        <v>296</v>
      </c>
      <c r="B23" s="352"/>
      <c r="C23" s="352"/>
      <c r="D23" s="352"/>
      <c r="E23" s="352"/>
      <c r="F23" s="352"/>
      <c r="G23" s="352"/>
      <c r="H23" s="352"/>
      <c r="I23" s="352"/>
      <c r="J23" s="352"/>
      <c r="K23" s="352"/>
      <c r="L23" s="352"/>
      <c r="M23" s="355"/>
      <c r="N23" s="355"/>
      <c r="O23" s="355"/>
      <c r="P23" s="355"/>
      <c r="Q23" s="355"/>
      <c r="R23" s="355"/>
      <c r="S23" s="355"/>
    </row>
    <row r="24" spans="1:23" ht="15" x14ac:dyDescent="0.3">
      <c r="A24" s="352" t="s">
        <v>275</v>
      </c>
      <c r="B24" s="355"/>
      <c r="C24" s="355"/>
      <c r="D24" s="355"/>
      <c r="E24" s="355"/>
      <c r="F24" s="355"/>
      <c r="G24" s="355"/>
      <c r="H24" s="355"/>
      <c r="I24" s="355"/>
      <c r="J24" s="355"/>
      <c r="K24" s="355"/>
      <c r="L24" s="355"/>
      <c r="M24" s="355"/>
      <c r="N24" s="355"/>
      <c r="O24" s="355"/>
      <c r="P24" s="355"/>
      <c r="Q24" s="355"/>
      <c r="R24" s="355"/>
      <c r="S24" s="355"/>
    </row>
    <row r="25" spans="1:23" ht="15" x14ac:dyDescent="0.3">
      <c r="A25" s="352"/>
      <c r="B25" s="337"/>
      <c r="C25" s="337"/>
      <c r="D25" s="337"/>
      <c r="E25" s="337"/>
      <c r="F25" s="337"/>
      <c r="G25" s="337"/>
      <c r="H25" s="337"/>
      <c r="I25" s="337"/>
      <c r="J25" s="337"/>
      <c r="K25" s="337"/>
    </row>
    <row r="27" spans="1:23" x14ac:dyDescent="0.3">
      <c r="A27" s="20"/>
      <c r="B27" s="21"/>
      <c r="C27" s="21"/>
      <c r="D27" s="21"/>
      <c r="E27" s="21"/>
      <c r="F27" s="20"/>
    </row>
    <row r="28" spans="1:23" s="23" customFormat="1" ht="12.75" x14ac:dyDescent="0.2">
      <c r="A28" s="22"/>
      <c r="B28" s="22"/>
      <c r="C28" s="22"/>
      <c r="D28" s="22"/>
      <c r="E28" s="22"/>
      <c r="F28" s="22"/>
    </row>
    <row r="29" spans="1:23" s="23" customFormat="1" ht="12.75" x14ac:dyDescent="0.2">
      <c r="A29" s="22"/>
      <c r="B29" s="22"/>
      <c r="C29" s="22"/>
      <c r="D29" s="22"/>
      <c r="E29" s="22"/>
      <c r="F29" s="22"/>
      <c r="K29" s="24"/>
    </row>
    <row r="30" spans="1:23" x14ac:dyDescent="0.3">
      <c r="A30" s="22"/>
      <c r="B30" s="22"/>
      <c r="C30" s="22"/>
      <c r="D30" s="22"/>
      <c r="E30" s="22"/>
      <c r="F30" s="20"/>
    </row>
    <row r="31" spans="1:23" x14ac:dyDescent="0.3">
      <c r="A31" s="22"/>
      <c r="B31" s="22"/>
      <c r="C31" s="22"/>
      <c r="D31" s="22"/>
      <c r="E31" s="22"/>
      <c r="F31" s="20"/>
    </row>
    <row r="32" spans="1:23" x14ac:dyDescent="0.3">
      <c r="A32" s="22"/>
      <c r="B32" s="22"/>
      <c r="C32" s="22"/>
      <c r="D32" s="22"/>
      <c r="E32" s="22"/>
      <c r="F32" s="20"/>
    </row>
    <row r="33" spans="1:6" x14ac:dyDescent="0.3">
      <c r="A33" s="22"/>
      <c r="B33" s="22"/>
      <c r="C33" s="22"/>
      <c r="D33" s="22"/>
      <c r="E33" s="22"/>
      <c r="F33" s="20"/>
    </row>
    <row r="34" spans="1:6" x14ac:dyDescent="0.3">
      <c r="A34" s="22"/>
      <c r="B34" s="22"/>
      <c r="C34" s="22"/>
      <c r="D34" s="22"/>
      <c r="E34" s="22"/>
      <c r="F34" s="20"/>
    </row>
    <row r="35" spans="1:6" x14ac:dyDescent="0.3">
      <c r="A35" s="22"/>
      <c r="B35" s="22"/>
      <c r="C35" s="22"/>
      <c r="D35" s="22"/>
      <c r="E35" s="22"/>
      <c r="F35" s="20"/>
    </row>
    <row r="36" spans="1:6" x14ac:dyDescent="0.3">
      <c r="A36" s="22"/>
      <c r="B36" s="22"/>
      <c r="C36" s="22"/>
      <c r="D36" s="22"/>
      <c r="E36" s="22"/>
      <c r="F36" s="20"/>
    </row>
    <row r="37" spans="1:6" s="23" customFormat="1" ht="12.75" x14ac:dyDescent="0.2">
      <c r="A37" s="22"/>
      <c r="B37" s="22"/>
      <c r="C37" s="22"/>
      <c r="D37" s="22"/>
      <c r="E37" s="22"/>
      <c r="F37" s="22"/>
    </row>
    <row r="38" spans="1:6" s="23" customFormat="1" ht="12.75" x14ac:dyDescent="0.2">
      <c r="A38" s="22"/>
      <c r="B38" s="22"/>
      <c r="C38" s="22"/>
      <c r="D38" s="22"/>
      <c r="E38" s="22"/>
      <c r="F38" s="22"/>
    </row>
    <row r="39" spans="1:6" s="23" customFormat="1" ht="12.75" x14ac:dyDescent="0.2">
      <c r="A39" s="22"/>
      <c r="B39" s="22"/>
      <c r="C39" s="22"/>
      <c r="D39" s="22"/>
      <c r="E39" s="22"/>
      <c r="F39" s="22"/>
    </row>
  </sheetData>
  <sheetProtection formatCells="0" formatColumns="0" formatRows="0" insertColumns="0" insertRows="0" insertHyperlinks="0" deleteColumns="0" deleteRows="0"/>
  <mergeCells count="8">
    <mergeCell ref="D2:H2"/>
    <mergeCell ref="F1:H1"/>
    <mergeCell ref="A25:K25"/>
    <mergeCell ref="A3:S3"/>
    <mergeCell ref="A4:S4"/>
    <mergeCell ref="A23:S23"/>
    <mergeCell ref="A24:S24"/>
    <mergeCell ref="L2:N2"/>
  </mergeCells>
  <phoneticPr fontId="11" type="noConversion"/>
  <hyperlinks>
    <hyperlink ref="B1" location="íNDICE!A1" display="Volver al índice"/>
    <hyperlink ref="F1" location="íNDICE!A1" display="Volver al índice"/>
    <hyperlink ref="L2" location="íNDICE!A1" display="Volver al índice"/>
  </hyperlinks>
  <printOptions horizontalCentered="1"/>
  <pageMargins left="0.74803149606299213" right="0.74803149606299213" top="0.98425196850393704" bottom="0.98425196850393704" header="0" footer="0"/>
  <pageSetup paperSize="9" scale="8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7" tint="0.39997558519241921"/>
  </sheetPr>
  <dimension ref="A1:H18"/>
  <sheetViews>
    <sheetView zoomScaleNormal="100" zoomScaleSheetLayoutView="100" workbookViewId="0">
      <selection activeCell="G20" sqref="G20"/>
    </sheetView>
  </sheetViews>
  <sheetFormatPr baseColWidth="10" defaultRowHeight="12.75" x14ac:dyDescent="0.2"/>
  <cols>
    <col min="1" max="1" width="23" style="31" customWidth="1"/>
    <col min="2" max="2" width="32.7109375" style="31" customWidth="1"/>
    <col min="3" max="3" width="30.28515625" style="31" customWidth="1"/>
    <col min="4" max="4" width="27.7109375" style="31" customWidth="1"/>
    <col min="5" max="16384" width="11.42578125" style="31"/>
  </cols>
  <sheetData>
    <row r="1" spans="1:8" ht="113.25" customHeight="1" x14ac:dyDescent="0.2">
      <c r="C1" s="351" t="s">
        <v>0</v>
      </c>
      <c r="D1" s="351"/>
      <c r="E1" s="351"/>
    </row>
    <row r="3" spans="1:8" ht="18" x14ac:dyDescent="0.35">
      <c r="B3" s="349" t="s">
        <v>287</v>
      </c>
      <c r="C3" s="349"/>
      <c r="D3" s="350"/>
      <c r="E3" s="350"/>
      <c r="F3" s="350"/>
    </row>
    <row r="5" spans="1:8" ht="18" x14ac:dyDescent="0.35">
      <c r="A5" s="353" t="s">
        <v>286</v>
      </c>
      <c r="B5" s="353"/>
      <c r="C5" s="353"/>
      <c r="D5" s="353"/>
      <c r="E5" s="353"/>
      <c r="F5" s="353"/>
    </row>
    <row r="6" spans="1:8" ht="19.5" x14ac:dyDescent="0.4">
      <c r="A6" s="32"/>
      <c r="B6" s="32"/>
      <c r="C6" s="32"/>
      <c r="D6" s="33"/>
      <c r="E6" s="33"/>
      <c r="F6" s="33"/>
    </row>
    <row r="7" spans="1:8" ht="19.5" x14ac:dyDescent="0.4">
      <c r="A7" s="32"/>
      <c r="B7" s="32"/>
      <c r="C7" s="32"/>
      <c r="D7" s="33"/>
      <c r="E7" s="33"/>
      <c r="F7" s="33"/>
    </row>
    <row r="8" spans="1:8" ht="19.5" x14ac:dyDescent="0.4">
      <c r="A8" s="32"/>
      <c r="B8" s="32"/>
      <c r="C8" s="32"/>
      <c r="D8" s="32"/>
      <c r="E8" s="34"/>
      <c r="F8" s="34"/>
    </row>
    <row r="9" spans="1:8" ht="19.5" x14ac:dyDescent="0.4">
      <c r="A9" s="35"/>
      <c r="B9" s="36" t="s">
        <v>44</v>
      </c>
      <c r="C9" s="37" t="s">
        <v>3</v>
      </c>
      <c r="D9" s="37" t="s">
        <v>3</v>
      </c>
      <c r="E9" s="34"/>
      <c r="F9" s="38"/>
    </row>
    <row r="10" spans="1:8" ht="19.5" x14ac:dyDescent="0.4">
      <c r="A10" s="40" t="s">
        <v>45</v>
      </c>
      <c r="B10" s="41">
        <v>155391</v>
      </c>
      <c r="C10" s="42">
        <f>B10/B12*100</f>
        <v>50.752347513676824</v>
      </c>
      <c r="D10" s="42">
        <f>C10/C12*100</f>
        <v>50.752347513676824</v>
      </c>
      <c r="E10" s="34"/>
      <c r="F10" s="26"/>
    </row>
    <row r="11" spans="1:8" ht="19.5" x14ac:dyDescent="0.4">
      <c r="A11" s="28" t="s">
        <v>46</v>
      </c>
      <c r="B11" s="43">
        <v>150784</v>
      </c>
      <c r="C11" s="44">
        <f>B11/B12*100</f>
        <v>49.247652486323176</v>
      </c>
      <c r="D11" s="44">
        <f>C11/C12*100</f>
        <v>49.247652486323176</v>
      </c>
      <c r="E11" s="34"/>
      <c r="F11" s="45"/>
    </row>
    <row r="12" spans="1:8" ht="19.5" x14ac:dyDescent="0.4">
      <c r="A12" s="47" t="s">
        <v>17</v>
      </c>
      <c r="B12" s="47">
        <f>SUM(B10:B11)</f>
        <v>306175</v>
      </c>
      <c r="C12" s="48">
        <f>SUM(C10:C11)</f>
        <v>100</v>
      </c>
      <c r="D12" s="48">
        <f>SUM(D10:D11)</f>
        <v>100</v>
      </c>
      <c r="E12" s="34"/>
      <c r="F12" s="45"/>
      <c r="G12" s="39"/>
      <c r="H12" s="39"/>
    </row>
    <row r="13" spans="1:8" ht="19.5" x14ac:dyDescent="0.4">
      <c r="A13" s="35"/>
      <c r="B13" s="49"/>
      <c r="C13" s="49"/>
      <c r="D13" s="49"/>
      <c r="E13" s="208"/>
      <c r="F13" s="209"/>
      <c r="G13" s="27"/>
      <c r="H13" s="39"/>
    </row>
    <row r="14" spans="1:8" ht="16.5" x14ac:dyDescent="0.3">
      <c r="A14" s="210"/>
      <c r="B14" s="357" t="s">
        <v>294</v>
      </c>
      <c r="C14" s="337"/>
      <c r="D14" s="337"/>
      <c r="E14" s="337"/>
      <c r="F14" s="337"/>
      <c r="G14" s="46"/>
      <c r="H14" s="39"/>
    </row>
    <row r="15" spans="1:8" ht="19.5" x14ac:dyDescent="0.4">
      <c r="A15" s="35"/>
      <c r="B15" s="357" t="s">
        <v>275</v>
      </c>
      <c r="C15" s="357"/>
      <c r="D15" s="357"/>
      <c r="E15" s="357"/>
      <c r="F15" s="357"/>
      <c r="G15" s="46"/>
      <c r="H15" s="39"/>
    </row>
    <row r="16" spans="1:8" ht="19.5" x14ac:dyDescent="0.4">
      <c r="A16" s="35"/>
      <c r="B16" s="356"/>
      <c r="C16" s="356"/>
      <c r="D16" s="356"/>
      <c r="E16" s="356"/>
      <c r="F16" s="356"/>
      <c r="G16" s="39"/>
      <c r="H16" s="39"/>
    </row>
    <row r="17" spans="1:2" ht="15" x14ac:dyDescent="0.2">
      <c r="A17" s="50"/>
      <c r="B17" s="51"/>
    </row>
    <row r="18" spans="1:2" ht="19.5" x14ac:dyDescent="0.4">
      <c r="A18" s="35"/>
      <c r="B18" s="51"/>
    </row>
  </sheetData>
  <mergeCells count="6">
    <mergeCell ref="C1:E1"/>
    <mergeCell ref="A5:F5"/>
    <mergeCell ref="B16:F16"/>
    <mergeCell ref="B14:F14"/>
    <mergeCell ref="B15:F15"/>
    <mergeCell ref="B3:F3"/>
  </mergeCells>
  <phoneticPr fontId="11" type="noConversion"/>
  <hyperlinks>
    <hyperlink ref="B1" location="íNDICE!A1" display="Volver al índice"/>
    <hyperlink ref="C1" location="íNDICE!A1" display="Volver al índice"/>
  </hyperlinks>
  <pageMargins left="0.75" right="0.75" top="1" bottom="1" header="0" footer="0"/>
  <pageSetup paperSize="9" scale="9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7" tint="0.39997558519241921"/>
  </sheetPr>
  <dimension ref="A5:K27"/>
  <sheetViews>
    <sheetView zoomScaleNormal="100" workbookViewId="0">
      <selection activeCell="N24" sqref="N24"/>
    </sheetView>
  </sheetViews>
  <sheetFormatPr baseColWidth="10" defaultColWidth="9.140625" defaultRowHeight="12.75" x14ac:dyDescent="0.2"/>
  <cols>
    <col min="1" max="1" width="23.28515625" style="23" customWidth="1"/>
    <col min="2" max="2" width="12.42578125" style="23" customWidth="1"/>
    <col min="3" max="3" width="21" style="23" hidden="1" customWidth="1"/>
    <col min="4" max="4" width="20.85546875" style="23" bestFit="1" customWidth="1"/>
    <col min="5" max="5" width="10.42578125" style="23" bestFit="1" customWidth="1"/>
    <col min="6" max="6" width="12.28515625" style="23" hidden="1" customWidth="1"/>
    <col min="7" max="7" width="20.5703125" style="23" bestFit="1" customWidth="1"/>
    <col min="8" max="8" width="11.7109375" style="23" customWidth="1"/>
    <col min="9" max="9" width="16" style="23" hidden="1" customWidth="1"/>
    <col min="10" max="10" width="23.85546875" style="23" customWidth="1"/>
    <col min="11" max="11" width="15.140625" style="23" hidden="1" customWidth="1"/>
    <col min="12" max="16384" width="9.140625" style="23"/>
  </cols>
  <sheetData>
    <row r="5" spans="1:10" x14ac:dyDescent="0.2">
      <c r="D5" s="351" t="s">
        <v>0</v>
      </c>
      <c r="E5" s="351"/>
      <c r="F5" s="351"/>
    </row>
    <row r="11" spans="1:10" ht="18" x14ac:dyDescent="0.35">
      <c r="A11" s="52"/>
      <c r="B11" s="52"/>
      <c r="C11" s="52"/>
      <c r="D11" s="349" t="s">
        <v>23</v>
      </c>
      <c r="E11" s="349"/>
      <c r="F11" s="350"/>
      <c r="G11" s="350"/>
      <c r="H11" s="350"/>
      <c r="I11" s="52"/>
      <c r="J11" s="52"/>
    </row>
    <row r="12" spans="1:10" ht="16.5" x14ac:dyDescent="0.3">
      <c r="A12" s="52"/>
      <c r="B12" s="52"/>
      <c r="C12" s="52"/>
      <c r="D12" s="52"/>
      <c r="E12" s="52"/>
      <c r="F12" s="52"/>
      <c r="G12" s="52"/>
      <c r="H12" s="52"/>
      <c r="I12" s="52"/>
      <c r="J12" s="52"/>
    </row>
    <row r="13" spans="1:10" ht="18" x14ac:dyDescent="0.35">
      <c r="A13" s="349" t="s">
        <v>24</v>
      </c>
      <c r="B13" s="349"/>
      <c r="C13" s="349"/>
      <c r="D13" s="349"/>
      <c r="E13" s="349"/>
      <c r="F13" s="349"/>
      <c r="G13" s="349"/>
      <c r="H13" s="349"/>
      <c r="I13" s="349"/>
      <c r="J13" s="356"/>
    </row>
    <row r="14" spans="1:10" ht="16.5" x14ac:dyDescent="0.3">
      <c r="A14" s="52"/>
      <c r="B14" s="356" t="s">
        <v>47</v>
      </c>
      <c r="C14" s="356"/>
      <c r="D14" s="356"/>
      <c r="E14" s="356"/>
      <c r="F14" s="356"/>
      <c r="G14" s="356"/>
      <c r="H14" s="356"/>
      <c r="I14" s="52"/>
      <c r="J14" s="52"/>
    </row>
    <row r="15" spans="1:10" ht="16.5" x14ac:dyDescent="0.3">
      <c r="A15" s="52"/>
      <c r="B15" s="52"/>
      <c r="C15" s="52"/>
      <c r="D15" s="52"/>
      <c r="E15" s="52"/>
      <c r="F15" s="52"/>
      <c r="G15" s="52"/>
      <c r="H15" s="52"/>
      <c r="I15" s="52"/>
      <c r="J15" s="52"/>
    </row>
    <row r="16" spans="1:10" ht="16.5" x14ac:dyDescent="0.3">
      <c r="A16" s="52"/>
      <c r="B16" s="52"/>
      <c r="C16" s="52"/>
      <c r="D16" s="52"/>
      <c r="E16" s="52"/>
      <c r="F16" s="52"/>
      <c r="G16" s="52"/>
      <c r="H16" s="52"/>
      <c r="I16" s="52"/>
      <c r="J16" s="52"/>
    </row>
    <row r="17" spans="1:11" ht="17.25" thickBot="1" x14ac:dyDescent="0.35">
      <c r="A17" s="52"/>
      <c r="B17" s="52"/>
      <c r="C17" s="52" t="s">
        <v>276</v>
      </c>
      <c r="D17" s="52"/>
      <c r="E17" s="52"/>
      <c r="F17" s="52" t="s">
        <v>276</v>
      </c>
      <c r="G17" s="52"/>
      <c r="H17" s="52"/>
      <c r="I17" s="52" t="s">
        <v>276</v>
      </c>
      <c r="J17" s="52"/>
    </row>
    <row r="18" spans="1:11" ht="18.75" thickBot="1" x14ac:dyDescent="0.4">
      <c r="A18" s="252"/>
      <c r="B18" s="54" t="s">
        <v>45</v>
      </c>
      <c r="C18" s="159"/>
      <c r="D18" s="55" t="s">
        <v>48</v>
      </c>
      <c r="E18" s="54" t="s">
        <v>46</v>
      </c>
      <c r="F18" s="160"/>
      <c r="G18" s="55" t="s">
        <v>48</v>
      </c>
      <c r="H18" s="54" t="s">
        <v>17</v>
      </c>
      <c r="I18" s="159"/>
      <c r="J18" s="55" t="s">
        <v>48</v>
      </c>
      <c r="K18" s="55" t="s">
        <v>3</v>
      </c>
    </row>
    <row r="19" spans="1:11" ht="18" x14ac:dyDescent="0.35">
      <c r="A19" s="56" t="s">
        <v>49</v>
      </c>
      <c r="B19" s="259">
        <v>2983</v>
      </c>
      <c r="C19" s="211">
        <v>225462</v>
      </c>
      <c r="D19" s="162">
        <f t="shared" ref="D19:D24" si="0">B19/C19*1000</f>
        <v>13.230610923348502</v>
      </c>
      <c r="E19" s="259">
        <v>1808</v>
      </c>
      <c r="F19" s="211">
        <v>213164</v>
      </c>
      <c r="G19" s="162">
        <f t="shared" ref="G19:G24" si="1">E19/F19*1000</f>
        <v>8.4817323750727152</v>
      </c>
      <c r="H19" s="58">
        <f>B19+E19</f>
        <v>4791</v>
      </c>
      <c r="I19" s="161">
        <f>SUM(C19+F19)</f>
        <v>438626</v>
      </c>
      <c r="J19" s="162">
        <f t="shared" ref="J19:J24" si="2">H19/I19*1000</f>
        <v>10.922745117708482</v>
      </c>
    </row>
    <row r="20" spans="1:11" ht="18" x14ac:dyDescent="0.35">
      <c r="A20" s="58" t="s">
        <v>50</v>
      </c>
      <c r="B20" s="259">
        <v>9861</v>
      </c>
      <c r="C20" s="211">
        <v>379415</v>
      </c>
      <c r="D20" s="162">
        <f t="shared" si="0"/>
        <v>25.990010937891228</v>
      </c>
      <c r="E20" s="259">
        <v>5669</v>
      </c>
      <c r="F20" s="211">
        <v>361245</v>
      </c>
      <c r="G20" s="162">
        <f t="shared" si="1"/>
        <v>15.692950767484671</v>
      </c>
      <c r="H20" s="58">
        <f>B20+E20</f>
        <v>15530</v>
      </c>
      <c r="I20" s="161">
        <f>SUM(C20+F20)</f>
        <v>740660</v>
      </c>
      <c r="J20" s="162">
        <f t="shared" si="2"/>
        <v>20.967785488618258</v>
      </c>
    </row>
    <row r="21" spans="1:11" ht="18" x14ac:dyDescent="0.35">
      <c r="A21" s="58" t="s">
        <v>51</v>
      </c>
      <c r="B21" s="259">
        <v>33867</v>
      </c>
      <c r="C21" s="211">
        <v>1338885</v>
      </c>
      <c r="D21" s="162">
        <f t="shared" si="0"/>
        <v>25.294928242530165</v>
      </c>
      <c r="E21" s="259">
        <v>26365</v>
      </c>
      <c r="F21" s="211">
        <v>1346745</v>
      </c>
      <c r="G21" s="162">
        <f t="shared" si="1"/>
        <v>19.576831545689792</v>
      </c>
      <c r="H21" s="58">
        <f>B21+E21</f>
        <v>60232</v>
      </c>
      <c r="I21" s="161">
        <f>SUM(C21+F21)</f>
        <v>2685630</v>
      </c>
      <c r="J21" s="162">
        <f t="shared" si="2"/>
        <v>22.427512352781285</v>
      </c>
    </row>
    <row r="22" spans="1:11" ht="18" x14ac:dyDescent="0.35">
      <c r="A22" s="58" t="s">
        <v>52</v>
      </c>
      <c r="B22" s="259">
        <v>56231</v>
      </c>
      <c r="C22" s="211">
        <v>778449</v>
      </c>
      <c r="D22" s="162">
        <f t="shared" si="0"/>
        <v>72.234661487136606</v>
      </c>
      <c r="E22" s="259">
        <v>51598</v>
      </c>
      <c r="F22" s="211">
        <v>857857</v>
      </c>
      <c r="G22" s="162">
        <f t="shared" si="1"/>
        <v>60.147553729817439</v>
      </c>
      <c r="H22" s="58">
        <f>B22+E22</f>
        <v>107829</v>
      </c>
      <c r="I22" s="161">
        <f>SUM(C22+F22)</f>
        <v>1636306</v>
      </c>
      <c r="J22" s="162">
        <f t="shared" si="2"/>
        <v>65.897821067697606</v>
      </c>
    </row>
    <row r="23" spans="1:11" ht="18.75" thickBot="1" x14ac:dyDescent="0.4">
      <c r="A23" s="58" t="s">
        <v>53</v>
      </c>
      <c r="B23" s="259">
        <v>52449</v>
      </c>
      <c r="C23" s="211">
        <v>408030</v>
      </c>
      <c r="D23" s="162">
        <f t="shared" si="0"/>
        <v>128.54201896919344</v>
      </c>
      <c r="E23" s="259">
        <v>65344</v>
      </c>
      <c r="F23" s="211">
        <v>589308</v>
      </c>
      <c r="G23" s="162">
        <f t="shared" si="1"/>
        <v>110.88259450066857</v>
      </c>
      <c r="H23" s="58">
        <f>B23+E23</f>
        <v>117793</v>
      </c>
      <c r="I23" s="161">
        <f>SUM(C23+F23)</f>
        <v>997338</v>
      </c>
      <c r="J23" s="162">
        <f t="shared" si="2"/>
        <v>118.10740190386809</v>
      </c>
    </row>
    <row r="24" spans="1:11" ht="18.75" thickBot="1" x14ac:dyDescent="0.4">
      <c r="A24" s="59" t="s">
        <v>17</v>
      </c>
      <c r="B24" s="60">
        <f>SUM(B19:B23)</f>
        <v>155391</v>
      </c>
      <c r="C24" s="163">
        <f>SUM(C19:C23)</f>
        <v>3130241</v>
      </c>
      <c r="D24" s="164">
        <f t="shared" si="0"/>
        <v>49.641864635981705</v>
      </c>
      <c r="E24" s="60">
        <f>SUM(E19:E23)</f>
        <v>150784</v>
      </c>
      <c r="F24" s="163">
        <f>SUM(F19:F23)</f>
        <v>3368319</v>
      </c>
      <c r="G24" s="164">
        <f t="shared" si="1"/>
        <v>44.765356250402647</v>
      </c>
      <c r="H24" s="60">
        <f>SUM(H19:H23)</f>
        <v>306175</v>
      </c>
      <c r="I24" s="165">
        <f>SUM(I19:I23)</f>
        <v>6498560</v>
      </c>
      <c r="J24" s="164">
        <f t="shared" si="2"/>
        <v>47.114283779791215</v>
      </c>
      <c r="K24" s="164">
        <f>(H24/I24)*100</f>
        <v>4.7114283779791215</v>
      </c>
    </row>
    <row r="25" spans="1:11" ht="15" x14ac:dyDescent="0.3">
      <c r="A25" s="3"/>
      <c r="B25" s="3"/>
      <c r="C25" s="3"/>
      <c r="D25" s="3"/>
      <c r="E25" s="3"/>
      <c r="F25" s="3"/>
      <c r="G25" s="3"/>
      <c r="H25" s="3"/>
      <c r="I25" s="99">
        <f>H24/I24*100</f>
        <v>4.7114283779791215</v>
      </c>
      <c r="J25" s="3"/>
    </row>
    <row r="26" spans="1:11" ht="14.25" x14ac:dyDescent="0.3">
      <c r="A26" s="358" t="s">
        <v>295</v>
      </c>
      <c r="B26" s="359"/>
      <c r="C26" s="359"/>
      <c r="D26" s="359"/>
      <c r="E26" s="359"/>
      <c r="F26" s="359"/>
      <c r="G26" s="359"/>
      <c r="H26" s="359"/>
      <c r="I26" s="359"/>
      <c r="J26" s="359"/>
      <c r="K26" s="359"/>
    </row>
    <row r="27" spans="1:11" ht="14.25" x14ac:dyDescent="0.3">
      <c r="A27" s="206" t="s">
        <v>275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">
    <mergeCell ref="D11:H11"/>
    <mergeCell ref="A13:J13"/>
    <mergeCell ref="B14:H14"/>
    <mergeCell ref="A26:K26"/>
    <mergeCell ref="D5:F5"/>
  </mergeCells>
  <phoneticPr fontId="11" type="noConversion"/>
  <hyperlinks>
    <hyperlink ref="B1" location="íNDICE!A1" display="Volver al índice"/>
    <hyperlink ref="D1" location="íNDICE!A1" display="Volver al índice"/>
    <hyperlink ref="D5" location="íNDICE!A1" display="Volver al índice"/>
  </hyperlink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7" tint="0.59999389629810485"/>
  </sheetPr>
  <dimension ref="A1:J36"/>
  <sheetViews>
    <sheetView zoomScaleNormal="100" workbookViewId="0">
      <selection activeCell="K28" sqref="K28"/>
    </sheetView>
  </sheetViews>
  <sheetFormatPr baseColWidth="10" defaultColWidth="9.140625" defaultRowHeight="12.75" x14ac:dyDescent="0.2"/>
  <cols>
    <col min="1" max="1" width="21.42578125" style="23" customWidth="1"/>
    <col min="2" max="2" width="10.28515625" style="23" customWidth="1"/>
    <col min="3" max="3" width="13.5703125" style="23" hidden="1" customWidth="1"/>
    <col min="4" max="4" width="22" style="23" customWidth="1"/>
    <col min="5" max="5" width="16.140625" style="23" customWidth="1"/>
    <col min="6" max="6" width="14.7109375" style="23" hidden="1" customWidth="1"/>
    <col min="7" max="7" width="21.28515625" style="23" customWidth="1"/>
    <col min="8" max="8" width="10.7109375" style="23" customWidth="1"/>
    <col min="9" max="9" width="19" style="23" hidden="1" customWidth="1"/>
    <col min="10" max="10" width="22.28515625" style="23" customWidth="1"/>
    <col min="11" max="16384" width="9.140625" style="23"/>
  </cols>
  <sheetData>
    <row r="1" spans="1:10" ht="18.75" customHeight="1" x14ac:dyDescent="0.2"/>
    <row r="5" spans="1:10" x14ac:dyDescent="0.2">
      <c r="E5" s="351" t="s">
        <v>0</v>
      </c>
      <c r="F5" s="351"/>
      <c r="G5" s="351"/>
    </row>
    <row r="7" spans="1:10" ht="18" x14ac:dyDescent="0.35">
      <c r="A7" s="52"/>
      <c r="B7" s="52"/>
      <c r="C7" s="52"/>
      <c r="D7" s="349" t="s">
        <v>25</v>
      </c>
      <c r="E7" s="349"/>
      <c r="F7" s="350"/>
      <c r="G7" s="350"/>
      <c r="H7" s="350"/>
      <c r="I7" s="52"/>
      <c r="J7" s="52"/>
    </row>
    <row r="8" spans="1:10" ht="18" x14ac:dyDescent="0.35">
      <c r="A8" s="52"/>
      <c r="B8" s="52"/>
      <c r="C8" s="52"/>
      <c r="D8" s="53"/>
      <c r="E8" s="53"/>
      <c r="F8" s="53"/>
      <c r="G8" s="52"/>
      <c r="H8" s="52"/>
      <c r="I8" s="52"/>
      <c r="J8" s="52"/>
    </row>
    <row r="9" spans="1:10" ht="18" x14ac:dyDescent="0.35">
      <c r="A9" s="349" t="s">
        <v>26</v>
      </c>
      <c r="B9" s="349"/>
      <c r="C9" s="349"/>
      <c r="D9" s="349"/>
      <c r="E9" s="349"/>
      <c r="F9" s="349"/>
      <c r="G9" s="349"/>
      <c r="H9" s="349"/>
      <c r="I9" s="349"/>
      <c r="J9" s="356"/>
    </row>
    <row r="10" spans="1:10" ht="16.5" x14ac:dyDescent="0.3">
      <c r="A10" s="356" t="s">
        <v>54</v>
      </c>
      <c r="B10" s="356"/>
      <c r="C10" s="356"/>
      <c r="D10" s="356"/>
      <c r="E10" s="356"/>
      <c r="F10" s="356"/>
      <c r="G10" s="356"/>
      <c r="H10" s="356"/>
      <c r="I10" s="356"/>
      <c r="J10" s="356"/>
    </row>
    <row r="11" spans="1:10" ht="16.5" x14ac:dyDescent="0.3">
      <c r="A11" s="52"/>
      <c r="B11" s="52"/>
      <c r="C11" s="52"/>
      <c r="D11" s="52"/>
      <c r="E11" s="52"/>
      <c r="F11" s="52"/>
      <c r="G11" s="52"/>
      <c r="H11" s="52"/>
      <c r="I11" s="52"/>
      <c r="J11" s="52"/>
    </row>
    <row r="12" spans="1:10" ht="16.5" x14ac:dyDescent="0.3">
      <c r="A12" s="52"/>
      <c r="B12" s="52"/>
      <c r="C12" s="52"/>
      <c r="D12" s="52"/>
      <c r="E12" s="52"/>
      <c r="F12" s="52"/>
      <c r="G12" s="52"/>
      <c r="H12" s="52"/>
      <c r="I12" s="52"/>
      <c r="J12" s="52"/>
    </row>
    <row r="13" spans="1:10" ht="16.5" x14ac:dyDescent="0.3">
      <c r="A13" s="52"/>
      <c r="B13" s="52"/>
      <c r="C13" s="52"/>
      <c r="D13" s="52"/>
      <c r="E13" s="52"/>
      <c r="F13" s="52"/>
      <c r="G13" s="52"/>
      <c r="H13" s="52"/>
      <c r="I13" s="52"/>
      <c r="J13" s="52"/>
    </row>
    <row r="14" spans="1:10" ht="17.25" thickBot="1" x14ac:dyDescent="0.35">
      <c r="A14" s="52"/>
      <c r="B14" s="52"/>
      <c r="C14" s="52"/>
      <c r="D14" s="52"/>
      <c r="E14" s="52"/>
      <c r="F14" s="52"/>
      <c r="G14" s="52"/>
      <c r="H14" s="52"/>
      <c r="I14" s="52"/>
      <c r="J14" s="52"/>
    </row>
    <row r="15" spans="1:10" ht="18.75" thickBot="1" x14ac:dyDescent="0.4">
      <c r="A15" s="252"/>
      <c r="B15" s="54" t="s">
        <v>45</v>
      </c>
      <c r="C15" s="159"/>
      <c r="D15" s="55" t="s">
        <v>48</v>
      </c>
      <c r="E15" s="54" t="s">
        <v>46</v>
      </c>
      <c r="F15" s="160"/>
      <c r="G15" s="55" t="s">
        <v>48</v>
      </c>
      <c r="H15" s="54" t="s">
        <v>17</v>
      </c>
      <c r="I15" s="159"/>
      <c r="J15" s="55" t="s">
        <v>48</v>
      </c>
    </row>
    <row r="16" spans="1:10" ht="18" x14ac:dyDescent="0.35">
      <c r="A16" s="56" t="s">
        <v>49</v>
      </c>
      <c r="B16" s="259">
        <v>2983</v>
      </c>
      <c r="C16" s="211">
        <v>225462</v>
      </c>
      <c r="D16" s="162">
        <f>B16/C16*1000</f>
        <v>13.230610923348502</v>
      </c>
      <c r="E16" s="259">
        <v>1808</v>
      </c>
      <c r="F16" s="211">
        <v>213164</v>
      </c>
      <c r="G16" s="162">
        <f>E16/F16*1000</f>
        <v>8.4817323750727152</v>
      </c>
      <c r="H16" s="58">
        <f>SUM(B16,E16)</f>
        <v>4791</v>
      </c>
      <c r="I16" s="161">
        <f>C16+F16</f>
        <v>438626</v>
      </c>
      <c r="J16" s="162">
        <f>H16/I16*1000</f>
        <v>10.922745117708482</v>
      </c>
    </row>
    <row r="17" spans="1:10" ht="18" x14ac:dyDescent="0.35">
      <c r="A17" s="58" t="s">
        <v>50</v>
      </c>
      <c r="B17" s="259">
        <v>9861</v>
      </c>
      <c r="C17" s="211">
        <v>379415</v>
      </c>
      <c r="D17" s="162">
        <f>B17/C17*1000</f>
        <v>25.990010937891228</v>
      </c>
      <c r="E17" s="259">
        <v>5669</v>
      </c>
      <c r="F17" s="211">
        <v>361245</v>
      </c>
      <c r="G17" s="162">
        <f>E17/F17*1000</f>
        <v>15.692950767484671</v>
      </c>
      <c r="H17" s="58">
        <f>SUM(B17,E17)</f>
        <v>15530</v>
      </c>
      <c r="I17" s="161">
        <f>C17+F17</f>
        <v>740660</v>
      </c>
      <c r="J17" s="162">
        <f>H17/I17*1000</f>
        <v>20.967785488618258</v>
      </c>
    </row>
    <row r="18" spans="1:10" ht="18" x14ac:dyDescent="0.35">
      <c r="A18" s="58" t="s">
        <v>51</v>
      </c>
      <c r="B18" s="259">
        <v>33867</v>
      </c>
      <c r="C18" s="211">
        <v>1338885</v>
      </c>
      <c r="D18" s="162">
        <f>B18/C18*1000</f>
        <v>25.294928242530165</v>
      </c>
      <c r="E18" s="259">
        <v>26365</v>
      </c>
      <c r="F18" s="211">
        <v>1346745</v>
      </c>
      <c r="G18" s="162">
        <f>E18/F18*1000</f>
        <v>19.576831545689792</v>
      </c>
      <c r="H18" s="58">
        <f>SUM(B18,E18)</f>
        <v>60232</v>
      </c>
      <c r="I18" s="161">
        <f>C18+F18</f>
        <v>2685630</v>
      </c>
      <c r="J18" s="162">
        <f>H18/I18*1000</f>
        <v>22.427512352781285</v>
      </c>
    </row>
    <row r="19" spans="1:10" ht="18.75" thickBot="1" x14ac:dyDescent="0.4">
      <c r="A19" s="58" t="s">
        <v>52</v>
      </c>
      <c r="B19" s="259">
        <v>56231</v>
      </c>
      <c r="C19" s="211">
        <v>778449</v>
      </c>
      <c r="D19" s="162">
        <f>B19/C19*1000</f>
        <v>72.234661487136606</v>
      </c>
      <c r="E19" s="259">
        <v>51598</v>
      </c>
      <c r="F19" s="211">
        <v>857857</v>
      </c>
      <c r="G19" s="162">
        <f>E19/F19*1000</f>
        <v>60.147553729817439</v>
      </c>
      <c r="H19" s="58">
        <f>SUM(B19,E19)</f>
        <v>107829</v>
      </c>
      <c r="I19" s="161">
        <f>C19+F19</f>
        <v>1636306</v>
      </c>
      <c r="J19" s="162">
        <f>H19/I19*1000</f>
        <v>65.897821067697606</v>
      </c>
    </row>
    <row r="20" spans="1:10" ht="17.25" customHeight="1" thickBot="1" x14ac:dyDescent="0.4">
      <c r="A20" s="59" t="s">
        <v>17</v>
      </c>
      <c r="B20" s="60">
        <f>SUM(B16:B19)</f>
        <v>102942</v>
      </c>
      <c r="C20" s="166">
        <f>SUM(C16:C19)</f>
        <v>2722211</v>
      </c>
      <c r="D20" s="61">
        <f>B20/$C$20*1000</f>
        <v>37.815584464246164</v>
      </c>
      <c r="E20" s="60">
        <f>SUM(E16:E19)</f>
        <v>85440</v>
      </c>
      <c r="F20" s="167">
        <f>SUM(F16:F19)</f>
        <v>2779011</v>
      </c>
      <c r="G20" s="168">
        <f>E20/F20*1000</f>
        <v>30.744750560541142</v>
      </c>
      <c r="H20" s="60">
        <f>SUM(B20,E20)</f>
        <v>188382</v>
      </c>
      <c r="I20" s="169">
        <f>I16+I17+I18+I19</f>
        <v>5501222</v>
      </c>
      <c r="J20" s="168">
        <f>H20/I20*1000</f>
        <v>34.243664407653426</v>
      </c>
    </row>
    <row r="21" spans="1:10" x14ac:dyDescent="0.2">
      <c r="I21" s="170">
        <f>H20/I20*100</f>
        <v>3.4243664407653425</v>
      </c>
    </row>
    <row r="22" spans="1:10" x14ac:dyDescent="0.2">
      <c r="I22" s="23">
        <v>6489680</v>
      </c>
    </row>
    <row r="23" spans="1:10" ht="14.25" x14ac:dyDescent="0.3">
      <c r="A23" s="358" t="s">
        <v>308</v>
      </c>
      <c r="B23" s="359"/>
      <c r="C23" s="359"/>
      <c r="D23" s="359"/>
      <c r="E23" s="359"/>
      <c r="F23" s="359"/>
      <c r="G23" s="359"/>
      <c r="H23" s="359"/>
      <c r="I23" s="359"/>
      <c r="J23" s="359"/>
    </row>
    <row r="24" spans="1:10" ht="14.25" x14ac:dyDescent="0.3">
      <c r="A24" s="206" t="s">
        <v>275</v>
      </c>
      <c r="B24" s="1"/>
      <c r="C24" s="1"/>
      <c r="D24" s="1"/>
      <c r="E24" s="1"/>
      <c r="F24" s="1"/>
      <c r="G24" s="1"/>
      <c r="I24" s="212"/>
      <c r="J24" s="1"/>
    </row>
    <row r="25" spans="1:10" x14ac:dyDescent="0.2">
      <c r="B25" s="22"/>
      <c r="C25" s="22"/>
      <c r="D25" s="22"/>
      <c r="E25" s="22"/>
      <c r="F25" s="22"/>
      <c r="G25" s="22"/>
      <c r="I25" s="23">
        <f>I22-I20</f>
        <v>988458</v>
      </c>
    </row>
    <row r="26" spans="1:10" ht="15" customHeight="1" x14ac:dyDescent="0.2">
      <c r="B26" s="22"/>
      <c r="C26" s="22"/>
      <c r="D26" s="22"/>
    </row>
    <row r="27" spans="1:10" ht="15" customHeight="1" x14ac:dyDescent="0.2">
      <c r="B27" s="22"/>
      <c r="C27" s="22"/>
      <c r="D27" s="22"/>
      <c r="I27" s="23">
        <v>101765</v>
      </c>
    </row>
    <row r="28" spans="1:10" ht="15" customHeight="1" x14ac:dyDescent="0.2">
      <c r="B28" s="22"/>
      <c r="C28" s="22"/>
      <c r="D28" s="22"/>
      <c r="I28" s="170">
        <f>I27/I25*100</f>
        <v>10.295328683666884</v>
      </c>
    </row>
    <row r="29" spans="1:10" ht="15" customHeight="1" x14ac:dyDescent="0.2">
      <c r="B29" s="22"/>
      <c r="C29" s="22"/>
      <c r="D29" s="22"/>
      <c r="I29" s="170">
        <f>I27/I22*100</f>
        <v>1.5681050529455998</v>
      </c>
    </row>
    <row r="30" spans="1:10" ht="15" customHeight="1" x14ac:dyDescent="0.2">
      <c r="B30" s="22"/>
      <c r="C30" s="22"/>
      <c r="D30" s="22"/>
    </row>
    <row r="31" spans="1:10" ht="15" customHeight="1" x14ac:dyDescent="0.2">
      <c r="B31" s="22"/>
      <c r="C31" s="22"/>
      <c r="D31" s="22"/>
      <c r="G31" s="63"/>
    </row>
    <row r="32" spans="1:10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</sheetData>
  <mergeCells count="5">
    <mergeCell ref="A23:J23"/>
    <mergeCell ref="D7:H7"/>
    <mergeCell ref="A9:J9"/>
    <mergeCell ref="A10:J10"/>
    <mergeCell ref="E5:G5"/>
  </mergeCells>
  <phoneticPr fontId="11" type="noConversion"/>
  <hyperlinks>
    <hyperlink ref="D1" location="íNDICE!A1" display="Volver al índice"/>
    <hyperlink ref="E5" location="íNDICE!A1" display="Volver al índice"/>
  </hyperlinks>
  <printOptions horizontalCentered="1" verticalCentered="1"/>
  <pageMargins left="0.74803149606299213" right="0.74803149606299213" top="0.98425196850393704" bottom="0.98425196850393704" header="0" footer="0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7" tint="0.59999389629810485"/>
  </sheetPr>
  <dimension ref="A1:AH37"/>
  <sheetViews>
    <sheetView zoomScale="81" zoomScaleNormal="81" workbookViewId="0">
      <selection activeCell="D2" sqref="D2:F2"/>
    </sheetView>
  </sheetViews>
  <sheetFormatPr baseColWidth="10" defaultRowHeight="15" x14ac:dyDescent="0.3"/>
  <cols>
    <col min="1" max="1" width="22.5703125" style="3" customWidth="1"/>
    <col min="2" max="2" width="11.140625" style="3" customWidth="1"/>
    <col min="3" max="3" width="11.140625" style="3" hidden="1" customWidth="1"/>
    <col min="4" max="5" width="11.140625" style="3" customWidth="1"/>
    <col min="6" max="6" width="11.140625" style="3" hidden="1" customWidth="1"/>
    <col min="7" max="8" width="11.140625" style="3" customWidth="1"/>
    <col min="9" max="9" width="11.140625" style="3" hidden="1" customWidth="1"/>
    <col min="10" max="11" width="11.140625" style="3" customWidth="1"/>
    <col min="12" max="12" width="11.140625" style="3" hidden="1" customWidth="1"/>
    <col min="13" max="14" width="11.140625" style="3" customWidth="1"/>
    <col min="15" max="15" width="11.140625" style="3" hidden="1" customWidth="1"/>
    <col min="16" max="17" width="11.140625" style="3" customWidth="1"/>
    <col min="18" max="18" width="11.140625" style="3" hidden="1" customWidth="1"/>
    <col min="19" max="20" width="11.140625" style="3" customWidth="1"/>
    <col min="21" max="21" width="11.140625" style="3" hidden="1" customWidth="1"/>
    <col min="22" max="23" width="11.140625" style="3" customWidth="1"/>
    <col min="24" max="24" width="11.140625" style="3" hidden="1" customWidth="1"/>
    <col min="25" max="26" width="11.140625" style="3" customWidth="1"/>
    <col min="27" max="27" width="11.140625" style="3" hidden="1" customWidth="1"/>
    <col min="28" max="28" width="11.140625" style="3" customWidth="1"/>
    <col min="29" max="16384" width="11.42578125" style="3"/>
  </cols>
  <sheetData>
    <row r="1" spans="1:28" ht="89.25" customHeight="1" x14ac:dyDescent="0.3"/>
    <row r="2" spans="1:28" x14ac:dyDescent="0.3">
      <c r="D2" s="351" t="s">
        <v>0</v>
      </c>
      <c r="E2" s="351"/>
      <c r="F2" s="351"/>
      <c r="J2" s="64"/>
      <c r="K2" s="64"/>
    </row>
    <row r="4" spans="1:28" ht="18" x14ac:dyDescent="0.35">
      <c r="E4" s="139" t="s">
        <v>27</v>
      </c>
      <c r="F4" s="139"/>
    </row>
    <row r="6" spans="1:28" ht="16.5" x14ac:dyDescent="0.35">
      <c r="A6" s="363"/>
      <c r="B6" s="363"/>
      <c r="C6" s="363"/>
      <c r="D6" s="363"/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363"/>
      <c r="Q6" s="363"/>
      <c r="R6" s="363"/>
      <c r="S6" s="363"/>
    </row>
    <row r="7" spans="1:28" x14ac:dyDescent="0.3">
      <c r="A7" s="361" t="s">
        <v>288</v>
      </c>
      <c r="B7" s="361"/>
      <c r="C7" s="361"/>
      <c r="D7" s="361"/>
      <c r="E7" s="361"/>
      <c r="F7" s="361"/>
      <c r="G7" s="361"/>
      <c r="H7" s="361"/>
      <c r="I7" s="361"/>
      <c r="J7" s="361"/>
      <c r="K7" s="361"/>
      <c r="L7" s="361"/>
      <c r="M7" s="361"/>
      <c r="N7" s="361"/>
      <c r="O7" s="361"/>
      <c r="P7" s="361"/>
      <c r="Q7" s="361"/>
      <c r="R7" s="361"/>
      <c r="S7" s="361"/>
      <c r="T7" s="361"/>
      <c r="U7" s="361"/>
      <c r="V7" s="361"/>
      <c r="W7" s="361"/>
      <c r="X7" s="12"/>
      <c r="Y7" s="1"/>
      <c r="Z7" s="1"/>
      <c r="AA7" s="1"/>
      <c r="AB7" s="1"/>
    </row>
    <row r="8" spans="1:28" x14ac:dyDescent="0.3">
      <c r="A8" s="362" t="s">
        <v>289</v>
      </c>
      <c r="B8" s="362"/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62"/>
      <c r="V8" s="362"/>
      <c r="W8" s="362"/>
      <c r="X8" s="1"/>
      <c r="Y8" s="1"/>
      <c r="Z8" s="1"/>
      <c r="AA8" s="1"/>
      <c r="AB8" s="1"/>
    </row>
    <row r="9" spans="1:28" s="65" customFormat="1" ht="16.5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24.75" customHeight="1" thickBo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20"/>
      <c r="Z10" s="1"/>
      <c r="AA10" s="1"/>
      <c r="AB10" s="1"/>
    </row>
    <row r="11" spans="1:28" x14ac:dyDescent="0.3">
      <c r="A11" s="213"/>
      <c r="B11" s="367" t="s">
        <v>270</v>
      </c>
      <c r="C11" s="367"/>
      <c r="D11" s="367"/>
      <c r="E11" s="367"/>
      <c r="F11" s="367"/>
      <c r="G11" s="367"/>
      <c r="H11" s="367"/>
      <c r="I11" s="214"/>
      <c r="J11" s="256"/>
      <c r="K11" s="367" t="s">
        <v>52</v>
      </c>
      <c r="L11" s="367"/>
      <c r="M11" s="367"/>
      <c r="N11" s="367"/>
      <c r="O11" s="367"/>
      <c r="P11" s="367"/>
      <c r="Q11" s="367"/>
      <c r="R11" s="214"/>
      <c r="S11" s="256"/>
      <c r="T11" s="367" t="s">
        <v>55</v>
      </c>
      <c r="U11" s="367"/>
      <c r="V11" s="367"/>
      <c r="W11" s="367" t="s">
        <v>56</v>
      </c>
      <c r="X11" s="367"/>
      <c r="Y11" s="368"/>
      <c r="Z11" s="364" t="s">
        <v>17</v>
      </c>
      <c r="AA11" s="365"/>
      <c r="AB11" s="366"/>
    </row>
    <row r="12" spans="1:28" ht="15.75" thickBot="1" x14ac:dyDescent="0.35">
      <c r="A12" s="213"/>
      <c r="B12" s="215" t="s">
        <v>57</v>
      </c>
      <c r="C12" s="256"/>
      <c r="D12" s="256" t="s">
        <v>271</v>
      </c>
      <c r="E12" s="256" t="s">
        <v>58</v>
      </c>
      <c r="F12" s="256"/>
      <c r="G12" s="256" t="s">
        <v>271</v>
      </c>
      <c r="H12" s="256" t="s">
        <v>59</v>
      </c>
      <c r="I12" s="216"/>
      <c r="J12" s="217" t="s">
        <v>271</v>
      </c>
      <c r="K12" s="216" t="s">
        <v>57</v>
      </c>
      <c r="L12" s="256"/>
      <c r="M12" s="256" t="s">
        <v>271</v>
      </c>
      <c r="N12" s="256" t="s">
        <v>58</v>
      </c>
      <c r="O12" s="216"/>
      <c r="P12" s="256" t="s">
        <v>271</v>
      </c>
      <c r="Q12" s="256" t="s">
        <v>59</v>
      </c>
      <c r="R12" s="256"/>
      <c r="S12" s="256" t="s">
        <v>271</v>
      </c>
      <c r="T12" s="216" t="s">
        <v>272</v>
      </c>
      <c r="U12" s="256"/>
      <c r="V12" s="256" t="s">
        <v>271</v>
      </c>
      <c r="W12" s="256" t="s">
        <v>272</v>
      </c>
      <c r="X12" s="256"/>
      <c r="Y12" s="256" t="s">
        <v>271</v>
      </c>
      <c r="Z12" s="256" t="s">
        <v>272</v>
      </c>
      <c r="AA12" s="256"/>
      <c r="AB12" s="256" t="s">
        <v>271</v>
      </c>
    </row>
    <row r="13" spans="1:28" x14ac:dyDescent="0.3">
      <c r="A13" s="218" t="s">
        <v>60</v>
      </c>
      <c r="B13" s="219">
        <f>SUM(B14:B19)</f>
        <v>14957</v>
      </c>
      <c r="C13" s="219">
        <v>1426198</v>
      </c>
      <c r="D13" s="220">
        <f>B13/C13*1000</f>
        <v>10.487323639494656</v>
      </c>
      <c r="E13" s="219">
        <f>SUM(E14:E19)</f>
        <v>12549</v>
      </c>
      <c r="F13" s="219">
        <v>1430048</v>
      </c>
      <c r="G13" s="238">
        <f>E13/F13*1000</f>
        <v>8.7752299223522563</v>
      </c>
      <c r="H13" s="222">
        <f>SUM(H14:H19)</f>
        <v>27506</v>
      </c>
      <c r="I13" s="219">
        <f>SUM(C13+F13)</f>
        <v>2856246</v>
      </c>
      <c r="J13" s="220">
        <f>H13/I13*1000</f>
        <v>9.6301228955769211</v>
      </c>
      <c r="K13" s="219">
        <f>SUM(K14:K19)</f>
        <v>37082</v>
      </c>
      <c r="L13" s="239">
        <v>778449</v>
      </c>
      <c r="M13" s="220">
        <f>K13/L13*1000</f>
        <v>47.635747492770882</v>
      </c>
      <c r="N13" s="219">
        <f>SUM(N14:N19)</f>
        <v>31524</v>
      </c>
      <c r="O13" s="266">
        <v>857857</v>
      </c>
      <c r="P13" s="220">
        <f>N13/O13*1000</f>
        <v>36.747383305142932</v>
      </c>
      <c r="Q13" s="222">
        <f>SUM(K13,N13)</f>
        <v>68606</v>
      </c>
      <c r="R13" s="219">
        <f>SUM(L13+O13)</f>
        <v>1636306</v>
      </c>
      <c r="S13" s="238">
        <f>Q13/R13*1000</f>
        <v>41.927365663879492</v>
      </c>
      <c r="T13" s="219">
        <f t="shared" ref="T13:U26" si="0">SUM(B13,K13)</f>
        <v>52039</v>
      </c>
      <c r="U13" s="219">
        <f>SUM(C13,L13)</f>
        <v>2204647</v>
      </c>
      <c r="V13" s="220">
        <f>T13/U13*1000</f>
        <v>23.604232332885942</v>
      </c>
      <c r="W13" s="219">
        <f t="shared" ref="W13:X26" si="1">SUM(E13,N13)</f>
        <v>44073</v>
      </c>
      <c r="X13" s="219">
        <f>SUM(F13,O13)</f>
        <v>2287905</v>
      </c>
      <c r="Y13" s="220">
        <f>W13/X13*1000</f>
        <v>19.263474663502201</v>
      </c>
      <c r="Z13" s="222">
        <f t="shared" ref="Z13:Z26" si="2">SUM(H13,Q13)</f>
        <v>96112</v>
      </c>
      <c r="AA13" s="219">
        <f>SUM(U13,X13)</f>
        <v>4492552</v>
      </c>
      <c r="AB13" s="238">
        <f>Z13/AA13*1000</f>
        <v>21.393631058694481</v>
      </c>
    </row>
    <row r="14" spans="1:28" ht="18" customHeight="1" x14ac:dyDescent="0.3">
      <c r="A14" s="223" t="s">
        <v>5</v>
      </c>
      <c r="B14" s="224">
        <v>4881</v>
      </c>
      <c r="C14" s="219">
        <v>1426198</v>
      </c>
      <c r="D14" s="225">
        <f t="shared" ref="D14:D25" si="3">B14/C14*1000</f>
        <v>3.422385952020687</v>
      </c>
      <c r="E14" s="224">
        <v>4248</v>
      </c>
      <c r="F14" s="219">
        <v>1430048</v>
      </c>
      <c r="G14" s="240">
        <f t="shared" ref="G14:G26" si="4">E14/F14*1000</f>
        <v>2.970529660542863</v>
      </c>
      <c r="H14" s="226">
        <f t="shared" ref="H14:H26" si="5">SUM(B14,E14)</f>
        <v>9129</v>
      </c>
      <c r="I14" s="219">
        <f t="shared" ref="I14:I26" si="6">SUM(C14+F14)</f>
        <v>2856246</v>
      </c>
      <c r="J14" s="260">
        <f t="shared" ref="J14:J26" si="7">H14/I14*1000</f>
        <v>3.1961532725122419</v>
      </c>
      <c r="K14" s="263">
        <v>13613</v>
      </c>
      <c r="L14" s="239">
        <v>778449</v>
      </c>
      <c r="M14" s="225">
        <f t="shared" ref="M14:M26" si="8">K14/L14*1000</f>
        <v>17.487336999597918</v>
      </c>
      <c r="N14" s="264">
        <v>13638</v>
      </c>
      <c r="O14" s="266">
        <v>857857</v>
      </c>
      <c r="P14" s="225">
        <f t="shared" ref="P14:P26" si="9">N14/O14*1000</f>
        <v>15.897754520858371</v>
      </c>
      <c r="Q14" s="226">
        <f t="shared" ref="Q14:Q26" si="10">SUM(K14,N14)</f>
        <v>27251</v>
      </c>
      <c r="R14" s="219">
        <f t="shared" ref="R14:R26" si="11">SUM(L14+O14)</f>
        <v>1636306</v>
      </c>
      <c r="S14" s="240">
        <f t="shared" ref="S14:S26" si="12">Q14/R14*1000</f>
        <v>16.653975478914091</v>
      </c>
      <c r="T14" s="224">
        <f t="shared" si="0"/>
        <v>18494</v>
      </c>
      <c r="U14" s="224">
        <f t="shared" si="0"/>
        <v>2204647</v>
      </c>
      <c r="V14" s="225">
        <f t="shared" ref="V14:V26" si="13">T14/U14*1000</f>
        <v>8.3886445313013844</v>
      </c>
      <c r="W14" s="224">
        <f t="shared" si="1"/>
        <v>17886</v>
      </c>
      <c r="X14" s="224">
        <f t="shared" si="1"/>
        <v>2287905</v>
      </c>
      <c r="Y14" s="225">
        <f t="shared" ref="Y14:Y26" si="14">W14/X14*1000</f>
        <v>7.8176322880539191</v>
      </c>
      <c r="Z14" s="226">
        <f t="shared" si="2"/>
        <v>36380</v>
      </c>
      <c r="AA14" s="224">
        <f t="shared" ref="AA14:AA26" si="15">SUM(U14,X14)</f>
        <v>4492552</v>
      </c>
      <c r="AB14" s="240">
        <f t="shared" ref="AB14:AB26" si="16">Z14/AA14*1000</f>
        <v>8.0978472814560636</v>
      </c>
    </row>
    <row r="15" spans="1:28" x14ac:dyDescent="0.3">
      <c r="A15" s="223" t="s">
        <v>6</v>
      </c>
      <c r="B15" s="224">
        <v>3730</v>
      </c>
      <c r="C15" s="219">
        <v>1426198</v>
      </c>
      <c r="D15" s="225">
        <f>B15/C15*1000</f>
        <v>2.6153451344063026</v>
      </c>
      <c r="E15" s="224">
        <v>3326</v>
      </c>
      <c r="F15" s="219">
        <v>1430048</v>
      </c>
      <c r="G15" s="240">
        <f t="shared" si="4"/>
        <v>2.3257960571952832</v>
      </c>
      <c r="H15" s="226">
        <f t="shared" si="5"/>
        <v>7056</v>
      </c>
      <c r="I15" s="219">
        <f t="shared" si="6"/>
        <v>2856246</v>
      </c>
      <c r="J15" s="260">
        <f t="shared" si="7"/>
        <v>2.4703754508540228</v>
      </c>
      <c r="K15" s="264">
        <v>13989</v>
      </c>
      <c r="L15" s="239">
        <v>778449</v>
      </c>
      <c r="M15" s="225">
        <f t="shared" si="8"/>
        <v>17.970348731901513</v>
      </c>
      <c r="N15" s="264">
        <v>9695</v>
      </c>
      <c r="O15" s="266">
        <v>857857</v>
      </c>
      <c r="P15" s="225">
        <f t="shared" si="9"/>
        <v>11.301417369095317</v>
      </c>
      <c r="Q15" s="226">
        <f t="shared" si="10"/>
        <v>23684</v>
      </c>
      <c r="R15" s="219">
        <f t="shared" si="11"/>
        <v>1636306</v>
      </c>
      <c r="S15" s="240">
        <f t="shared" si="12"/>
        <v>14.474065364302275</v>
      </c>
      <c r="T15" s="224">
        <f t="shared" si="0"/>
        <v>17719</v>
      </c>
      <c r="U15" s="224">
        <f t="shared" si="0"/>
        <v>2204647</v>
      </c>
      <c r="V15" s="225">
        <f t="shared" si="13"/>
        <v>8.0371143316821243</v>
      </c>
      <c r="W15" s="224">
        <f t="shared" si="1"/>
        <v>13021</v>
      </c>
      <c r="X15" s="224">
        <f t="shared" si="1"/>
        <v>2287905</v>
      </c>
      <c r="Y15" s="225">
        <f t="shared" si="14"/>
        <v>5.6912328090545721</v>
      </c>
      <c r="Z15" s="226">
        <f t="shared" si="2"/>
        <v>30740</v>
      </c>
      <c r="AA15" s="224">
        <f t="shared" si="15"/>
        <v>4492552</v>
      </c>
      <c r="AB15" s="240">
        <f t="shared" si="16"/>
        <v>6.8424361031324734</v>
      </c>
    </row>
    <row r="16" spans="1:28" s="65" customFormat="1" ht="16.5" x14ac:dyDescent="0.35">
      <c r="A16" s="223" t="s">
        <v>7</v>
      </c>
      <c r="B16" s="224">
        <v>4831</v>
      </c>
      <c r="C16" s="219">
        <v>1426198</v>
      </c>
      <c r="D16" s="225">
        <f t="shared" si="3"/>
        <v>3.3873277062511655</v>
      </c>
      <c r="E16" s="224">
        <v>3816</v>
      </c>
      <c r="F16" s="219">
        <v>1430048</v>
      </c>
      <c r="G16" s="240">
        <f t="shared" si="4"/>
        <v>2.6684418984537581</v>
      </c>
      <c r="H16" s="226">
        <f t="shared" si="5"/>
        <v>8647</v>
      </c>
      <c r="I16" s="219">
        <f t="shared" si="6"/>
        <v>2856246</v>
      </c>
      <c r="J16" s="260">
        <f t="shared" si="7"/>
        <v>3.0274003009544694</v>
      </c>
      <c r="K16" s="264">
        <v>7260</v>
      </c>
      <c r="L16" s="239">
        <v>778449</v>
      </c>
      <c r="M16" s="225">
        <f t="shared" si="8"/>
        <v>9.3262371716066177</v>
      </c>
      <c r="N16" s="264">
        <v>6355</v>
      </c>
      <c r="O16" s="266">
        <v>857857</v>
      </c>
      <c r="P16" s="225">
        <f t="shared" si="9"/>
        <v>7.4079945725219938</v>
      </c>
      <c r="Q16" s="226">
        <f t="shared" si="10"/>
        <v>13615</v>
      </c>
      <c r="R16" s="219">
        <f t="shared" si="11"/>
        <v>1636306</v>
      </c>
      <c r="S16" s="240">
        <f t="shared" si="12"/>
        <v>8.3205708467731583</v>
      </c>
      <c r="T16" s="224">
        <f t="shared" si="0"/>
        <v>12091</v>
      </c>
      <c r="U16" s="224">
        <f t="shared" si="0"/>
        <v>2204647</v>
      </c>
      <c r="V16" s="225">
        <f t="shared" si="13"/>
        <v>5.484324701414784</v>
      </c>
      <c r="W16" s="224">
        <f t="shared" si="1"/>
        <v>10171</v>
      </c>
      <c r="X16" s="224">
        <f t="shared" si="1"/>
        <v>2287905</v>
      </c>
      <c r="Y16" s="225">
        <f t="shared" si="14"/>
        <v>4.4455517165266913</v>
      </c>
      <c r="Z16" s="226">
        <f t="shared" si="2"/>
        <v>22262</v>
      </c>
      <c r="AA16" s="224">
        <f t="shared" si="15"/>
        <v>4492552</v>
      </c>
      <c r="AB16" s="240">
        <f t="shared" si="16"/>
        <v>4.9553127042269072</v>
      </c>
    </row>
    <row r="17" spans="1:34" x14ac:dyDescent="0.3">
      <c r="A17" s="223" t="s">
        <v>8</v>
      </c>
      <c r="B17" s="224">
        <v>243</v>
      </c>
      <c r="C17" s="219">
        <v>1426198</v>
      </c>
      <c r="D17" s="225">
        <f>B17/C17*1000</f>
        <v>0.17038307443987441</v>
      </c>
      <c r="E17" s="224">
        <v>134</v>
      </c>
      <c r="F17" s="219">
        <v>1430048</v>
      </c>
      <c r="G17" s="240">
        <f t="shared" si="4"/>
        <v>9.37031484257871E-2</v>
      </c>
      <c r="H17" s="226">
        <f t="shared" si="5"/>
        <v>377</v>
      </c>
      <c r="I17" s="219">
        <f t="shared" si="6"/>
        <v>2856246</v>
      </c>
      <c r="J17" s="260">
        <f t="shared" si="7"/>
        <v>0.13199143211053949</v>
      </c>
      <c r="K17" s="264">
        <v>484</v>
      </c>
      <c r="L17" s="239">
        <v>778449</v>
      </c>
      <c r="M17" s="225">
        <f t="shared" si="8"/>
        <v>0.62174914477377452</v>
      </c>
      <c r="N17" s="264">
        <v>211</v>
      </c>
      <c r="O17" s="266">
        <v>857857</v>
      </c>
      <c r="P17" s="225">
        <f t="shared" si="9"/>
        <v>0.24596173954400324</v>
      </c>
      <c r="Q17" s="226">
        <f t="shared" si="10"/>
        <v>695</v>
      </c>
      <c r="R17" s="219">
        <f t="shared" si="11"/>
        <v>1636306</v>
      </c>
      <c r="S17" s="240">
        <f t="shared" si="12"/>
        <v>0.42473718240964708</v>
      </c>
      <c r="T17" s="224">
        <f t="shared" si="0"/>
        <v>727</v>
      </c>
      <c r="U17" s="224">
        <f t="shared" si="0"/>
        <v>2204647</v>
      </c>
      <c r="V17" s="225">
        <f t="shared" si="13"/>
        <v>0.32975800661058213</v>
      </c>
      <c r="W17" s="224">
        <f t="shared" si="1"/>
        <v>345</v>
      </c>
      <c r="X17" s="224">
        <f t="shared" si="1"/>
        <v>2287905</v>
      </c>
      <c r="Y17" s="225">
        <f t="shared" si="14"/>
        <v>0.15079297435863814</v>
      </c>
      <c r="Z17" s="226">
        <f t="shared" si="2"/>
        <v>1072</v>
      </c>
      <c r="AA17" s="224">
        <f t="shared" si="15"/>
        <v>4492552</v>
      </c>
      <c r="AB17" s="240">
        <f t="shared" si="16"/>
        <v>0.23861716013526388</v>
      </c>
    </row>
    <row r="18" spans="1:34" ht="16.5" customHeight="1" x14ac:dyDescent="0.3">
      <c r="A18" s="223" t="s">
        <v>9</v>
      </c>
      <c r="B18" s="224">
        <v>446</v>
      </c>
      <c r="C18" s="219">
        <v>1426198</v>
      </c>
      <c r="D18" s="225">
        <f t="shared" si="3"/>
        <v>0.31271955226413167</v>
      </c>
      <c r="E18" s="224">
        <v>431</v>
      </c>
      <c r="F18" s="219">
        <v>1430048</v>
      </c>
      <c r="G18" s="240">
        <f t="shared" si="4"/>
        <v>0.30138848486204661</v>
      </c>
      <c r="H18" s="226">
        <f t="shared" si="5"/>
        <v>877</v>
      </c>
      <c r="I18" s="219">
        <f t="shared" si="6"/>
        <v>2856246</v>
      </c>
      <c r="J18" s="260">
        <f t="shared" si="7"/>
        <v>0.30704638185926564</v>
      </c>
      <c r="K18" s="264">
        <v>755</v>
      </c>
      <c r="L18" s="239">
        <v>778449</v>
      </c>
      <c r="M18" s="225">
        <f t="shared" si="8"/>
        <v>0.96987728162024744</v>
      </c>
      <c r="N18" s="264">
        <v>801</v>
      </c>
      <c r="O18" s="266">
        <v>857857</v>
      </c>
      <c r="P18" s="225">
        <f t="shared" si="9"/>
        <v>0.93372205390875174</v>
      </c>
      <c r="Q18" s="226">
        <f t="shared" si="10"/>
        <v>1556</v>
      </c>
      <c r="R18" s="219">
        <f t="shared" si="11"/>
        <v>1636306</v>
      </c>
      <c r="S18" s="240">
        <f t="shared" si="12"/>
        <v>0.95092238248836092</v>
      </c>
      <c r="T18" s="224">
        <f t="shared" si="0"/>
        <v>1201</v>
      </c>
      <c r="U18" s="224">
        <f t="shared" si="0"/>
        <v>2204647</v>
      </c>
      <c r="V18" s="225">
        <f t="shared" si="13"/>
        <v>0.54475841257126423</v>
      </c>
      <c r="W18" s="224">
        <f t="shared" si="1"/>
        <v>1232</v>
      </c>
      <c r="X18" s="224">
        <f t="shared" si="1"/>
        <v>2287905</v>
      </c>
      <c r="Y18" s="225">
        <f t="shared" si="14"/>
        <v>0.53848389684012232</v>
      </c>
      <c r="Z18" s="226">
        <f t="shared" si="2"/>
        <v>2433</v>
      </c>
      <c r="AA18" s="224">
        <f t="shared" si="15"/>
        <v>4492552</v>
      </c>
      <c r="AB18" s="240">
        <f t="shared" si="16"/>
        <v>0.54156301362788895</v>
      </c>
    </row>
    <row r="19" spans="1:34" s="65" customFormat="1" ht="17.25" customHeight="1" x14ac:dyDescent="0.35">
      <c r="A19" s="223" t="s">
        <v>10</v>
      </c>
      <c r="B19" s="224">
        <v>826</v>
      </c>
      <c r="C19" s="219">
        <v>1426198</v>
      </c>
      <c r="D19" s="225">
        <f t="shared" si="3"/>
        <v>0.57916222011249485</v>
      </c>
      <c r="E19" s="224">
        <v>594</v>
      </c>
      <c r="F19" s="219">
        <v>1430048</v>
      </c>
      <c r="G19" s="240">
        <f t="shared" si="4"/>
        <v>0.41537067287251894</v>
      </c>
      <c r="H19" s="226">
        <f t="shared" si="5"/>
        <v>1420</v>
      </c>
      <c r="I19" s="219">
        <f t="shared" si="6"/>
        <v>2856246</v>
      </c>
      <c r="J19" s="260">
        <f t="shared" si="7"/>
        <v>0.49715605728638224</v>
      </c>
      <c r="K19" s="264">
        <v>981</v>
      </c>
      <c r="L19" s="239">
        <v>778449</v>
      </c>
      <c r="M19" s="225">
        <f t="shared" si="8"/>
        <v>1.2601981632708115</v>
      </c>
      <c r="N19" s="264">
        <v>824</v>
      </c>
      <c r="O19" s="266">
        <v>857857</v>
      </c>
      <c r="P19" s="225">
        <f t="shared" si="9"/>
        <v>0.96053304921449612</v>
      </c>
      <c r="Q19" s="226">
        <f t="shared" si="10"/>
        <v>1805</v>
      </c>
      <c r="R19" s="219">
        <f t="shared" si="11"/>
        <v>1636306</v>
      </c>
      <c r="S19" s="240">
        <f t="shared" si="12"/>
        <v>1.1030944089919612</v>
      </c>
      <c r="T19" s="224">
        <f t="shared" si="0"/>
        <v>1807</v>
      </c>
      <c r="U19" s="224">
        <f t="shared" si="0"/>
        <v>2204647</v>
      </c>
      <c r="V19" s="225">
        <f t="shared" si="13"/>
        <v>0.8196323493058072</v>
      </c>
      <c r="W19" s="224">
        <f t="shared" si="1"/>
        <v>1418</v>
      </c>
      <c r="X19" s="224">
        <f t="shared" si="1"/>
        <v>2287905</v>
      </c>
      <c r="Y19" s="225">
        <f t="shared" si="14"/>
        <v>0.61978097866825765</v>
      </c>
      <c r="Z19" s="226">
        <f t="shared" si="2"/>
        <v>3225</v>
      </c>
      <c r="AA19" s="224">
        <f t="shared" si="15"/>
        <v>4492552</v>
      </c>
      <c r="AB19" s="240">
        <f t="shared" si="16"/>
        <v>0.71785479611588254</v>
      </c>
    </row>
    <row r="20" spans="1:34" x14ac:dyDescent="0.3">
      <c r="A20" s="227" t="s">
        <v>61</v>
      </c>
      <c r="B20" s="219">
        <f>SUM(B21,B22)</f>
        <v>15985</v>
      </c>
      <c r="C20" s="219">
        <v>1426198</v>
      </c>
      <c r="D20" s="220">
        <f t="shared" si="3"/>
        <v>11.208121172516018</v>
      </c>
      <c r="E20" s="219">
        <f>SUM(E21,E22)</f>
        <v>10928</v>
      </c>
      <c r="F20" s="219">
        <v>1430048</v>
      </c>
      <c r="G20" s="238">
        <f t="shared" si="4"/>
        <v>7.6417015372910564</v>
      </c>
      <c r="H20" s="222">
        <f>SUM(H21:H22)</f>
        <v>26913</v>
      </c>
      <c r="I20" s="219">
        <f t="shared" si="6"/>
        <v>2856246</v>
      </c>
      <c r="J20" s="261">
        <f t="shared" si="7"/>
        <v>9.422507725174933</v>
      </c>
      <c r="K20" s="219">
        <f>SUM(K21,K22)</f>
        <v>11105</v>
      </c>
      <c r="L20" s="239">
        <v>778449</v>
      </c>
      <c r="M20" s="220">
        <f t="shared" si="8"/>
        <v>14.265545976679268</v>
      </c>
      <c r="N20" s="219">
        <f>SUM(N21,N22)</f>
        <v>11822</v>
      </c>
      <c r="O20" s="266">
        <v>857857</v>
      </c>
      <c r="P20" s="220">
        <f t="shared" si="9"/>
        <v>13.780851587152638</v>
      </c>
      <c r="Q20" s="222">
        <f>SUM(Q21:Q22)</f>
        <v>22927</v>
      </c>
      <c r="R20" s="219">
        <f t="shared" si="11"/>
        <v>1636306</v>
      </c>
      <c r="S20" s="238">
        <f t="shared" si="12"/>
        <v>14.011437958425869</v>
      </c>
      <c r="T20" s="219">
        <f>SUM(T21:T22)</f>
        <v>27090</v>
      </c>
      <c r="U20" s="219">
        <f t="shared" si="0"/>
        <v>2204647</v>
      </c>
      <c r="V20" s="220">
        <f t="shared" si="13"/>
        <v>12.287681429271897</v>
      </c>
      <c r="W20" s="219">
        <f t="shared" si="1"/>
        <v>22750</v>
      </c>
      <c r="X20" s="219">
        <f t="shared" si="1"/>
        <v>2287905</v>
      </c>
      <c r="Y20" s="220">
        <f t="shared" si="14"/>
        <v>9.9435946859681685</v>
      </c>
      <c r="Z20" s="222">
        <f t="shared" si="2"/>
        <v>49840</v>
      </c>
      <c r="AA20" s="219">
        <f t="shared" si="15"/>
        <v>4492552</v>
      </c>
      <c r="AB20" s="238">
        <f t="shared" si="16"/>
        <v>11.093917221214134</v>
      </c>
    </row>
    <row r="21" spans="1:34" x14ac:dyDescent="0.3">
      <c r="A21" s="223" t="s">
        <v>12</v>
      </c>
      <c r="B21" s="224">
        <v>9148</v>
      </c>
      <c r="C21" s="219">
        <v>1426198</v>
      </c>
      <c r="D21" s="225">
        <f t="shared" si="3"/>
        <v>6.4142566459916512</v>
      </c>
      <c r="E21" s="224">
        <v>6462</v>
      </c>
      <c r="F21" s="219">
        <v>1430048</v>
      </c>
      <c r="G21" s="240">
        <f t="shared" si="4"/>
        <v>4.5187294412495245</v>
      </c>
      <c r="H21" s="226">
        <f t="shared" si="5"/>
        <v>15610</v>
      </c>
      <c r="I21" s="219">
        <f t="shared" si="6"/>
        <v>2856246</v>
      </c>
      <c r="J21" s="260">
        <f t="shared" si="7"/>
        <v>5.4652155311552297</v>
      </c>
      <c r="K21" s="264">
        <v>3142</v>
      </c>
      <c r="L21" s="239">
        <v>778449</v>
      </c>
      <c r="M21" s="225">
        <f t="shared" si="8"/>
        <v>4.0362310183454539</v>
      </c>
      <c r="N21" s="264">
        <v>2605</v>
      </c>
      <c r="O21" s="266">
        <v>857857</v>
      </c>
      <c r="P21" s="225">
        <f t="shared" si="9"/>
        <v>3.0366366422375757</v>
      </c>
      <c r="Q21" s="226">
        <f t="shared" si="10"/>
        <v>5747</v>
      </c>
      <c r="R21" s="219">
        <f t="shared" si="11"/>
        <v>1636306</v>
      </c>
      <c r="S21" s="240">
        <f t="shared" si="12"/>
        <v>3.5121792623140173</v>
      </c>
      <c r="T21" s="224">
        <f t="shared" si="0"/>
        <v>12290</v>
      </c>
      <c r="U21" s="224">
        <f t="shared" si="0"/>
        <v>2204647</v>
      </c>
      <c r="V21" s="225">
        <f t="shared" si="13"/>
        <v>5.5745885849299235</v>
      </c>
      <c r="W21" s="224">
        <f t="shared" si="1"/>
        <v>9067</v>
      </c>
      <c r="X21" s="224">
        <f t="shared" si="1"/>
        <v>2287905</v>
      </c>
      <c r="Y21" s="225">
        <f t="shared" si="14"/>
        <v>3.963014198579049</v>
      </c>
      <c r="Z21" s="226">
        <f t="shared" si="2"/>
        <v>21357</v>
      </c>
      <c r="AA21" s="224">
        <f t="shared" si="15"/>
        <v>4492552</v>
      </c>
      <c r="AB21" s="240">
        <f t="shared" si="16"/>
        <v>4.7538681800455507</v>
      </c>
    </row>
    <row r="22" spans="1:34" x14ac:dyDescent="0.3">
      <c r="A22" s="223" t="s">
        <v>13</v>
      </c>
      <c r="B22" s="224">
        <v>6837</v>
      </c>
      <c r="C22" s="219">
        <v>1426198</v>
      </c>
      <c r="D22" s="225">
        <f t="shared" si="3"/>
        <v>4.7938645265243673</v>
      </c>
      <c r="E22" s="224">
        <v>4466</v>
      </c>
      <c r="F22" s="219">
        <v>1430048</v>
      </c>
      <c r="G22" s="240">
        <f t="shared" si="4"/>
        <v>3.1229720960415315</v>
      </c>
      <c r="H22" s="226">
        <f t="shared" si="5"/>
        <v>11303</v>
      </c>
      <c r="I22" s="219">
        <f t="shared" si="6"/>
        <v>2856246</v>
      </c>
      <c r="J22" s="260">
        <f t="shared" si="7"/>
        <v>3.9572921940197023</v>
      </c>
      <c r="K22" s="264">
        <v>7963</v>
      </c>
      <c r="L22" s="239">
        <v>778449</v>
      </c>
      <c r="M22" s="225">
        <f t="shared" si="8"/>
        <v>10.229314958333815</v>
      </c>
      <c r="N22" s="264">
        <v>9217</v>
      </c>
      <c r="O22" s="266">
        <v>857857</v>
      </c>
      <c r="P22" s="225">
        <f t="shared" si="9"/>
        <v>10.744214944915061</v>
      </c>
      <c r="Q22" s="226">
        <f t="shared" si="10"/>
        <v>17180</v>
      </c>
      <c r="R22" s="219">
        <f t="shared" si="11"/>
        <v>1636306</v>
      </c>
      <c r="S22" s="240">
        <f t="shared" si="12"/>
        <v>10.499258696111852</v>
      </c>
      <c r="T22" s="224">
        <f t="shared" si="0"/>
        <v>14800</v>
      </c>
      <c r="U22" s="224">
        <f t="shared" si="0"/>
        <v>2204647</v>
      </c>
      <c r="V22" s="225">
        <f t="shared" si="13"/>
        <v>6.7130928443419746</v>
      </c>
      <c r="W22" s="224">
        <f t="shared" si="1"/>
        <v>13683</v>
      </c>
      <c r="X22" s="224">
        <f t="shared" si="1"/>
        <v>2287905</v>
      </c>
      <c r="Y22" s="225">
        <f t="shared" si="14"/>
        <v>5.9805804873891182</v>
      </c>
      <c r="Z22" s="226">
        <f t="shared" si="2"/>
        <v>28483</v>
      </c>
      <c r="AA22" s="224">
        <f t="shared" si="15"/>
        <v>4492552</v>
      </c>
      <c r="AB22" s="240">
        <f t="shared" si="16"/>
        <v>6.3400490411685828</v>
      </c>
    </row>
    <row r="23" spans="1:34" x14ac:dyDescent="0.3">
      <c r="A23" s="227" t="s">
        <v>62</v>
      </c>
      <c r="B23" s="219">
        <f>SUM(B24,B25)</f>
        <v>4368</v>
      </c>
      <c r="C23" s="219">
        <v>1426198</v>
      </c>
      <c r="D23" s="220">
        <f t="shared" si="3"/>
        <v>3.0626883504253968</v>
      </c>
      <c r="E23" s="219">
        <f>SUM(E24,E25)</f>
        <v>3886</v>
      </c>
      <c r="F23" s="219">
        <v>1430048</v>
      </c>
      <c r="G23" s="238">
        <f t="shared" si="4"/>
        <v>2.7173913043478262</v>
      </c>
      <c r="H23" s="222">
        <f t="shared" si="5"/>
        <v>8254</v>
      </c>
      <c r="I23" s="219">
        <f t="shared" si="6"/>
        <v>2856246</v>
      </c>
      <c r="J23" s="261">
        <f t="shared" si="7"/>
        <v>2.8898071104519709</v>
      </c>
      <c r="K23" s="219">
        <f>SUM(K24,K25)</f>
        <v>8044</v>
      </c>
      <c r="L23" s="239">
        <v>778449</v>
      </c>
      <c r="M23" s="220">
        <f t="shared" si="8"/>
        <v>10.33336801768645</v>
      </c>
      <c r="N23" s="219">
        <f>SUM(N24,N25)</f>
        <v>8252</v>
      </c>
      <c r="O23" s="266">
        <v>857857</v>
      </c>
      <c r="P23" s="220">
        <f t="shared" si="9"/>
        <v>9.6193188375218721</v>
      </c>
      <c r="Q23" s="222">
        <f t="shared" si="10"/>
        <v>16296</v>
      </c>
      <c r="R23" s="219">
        <f t="shared" si="11"/>
        <v>1636306</v>
      </c>
      <c r="S23" s="238">
        <f t="shared" si="12"/>
        <v>9.9590174453922433</v>
      </c>
      <c r="T23" s="219">
        <f t="shared" si="0"/>
        <v>12412</v>
      </c>
      <c r="U23" s="219">
        <f t="shared" si="0"/>
        <v>2204647</v>
      </c>
      <c r="V23" s="220">
        <f t="shared" si="13"/>
        <v>5.6299262421603098</v>
      </c>
      <c r="W23" s="219">
        <f t="shared" si="1"/>
        <v>12138</v>
      </c>
      <c r="X23" s="219">
        <f t="shared" si="1"/>
        <v>2287905</v>
      </c>
      <c r="Y23" s="220">
        <f t="shared" si="14"/>
        <v>5.3052902109134772</v>
      </c>
      <c r="Z23" s="222">
        <f t="shared" si="2"/>
        <v>24550</v>
      </c>
      <c r="AA23" s="219">
        <f t="shared" si="15"/>
        <v>4492552</v>
      </c>
      <c r="AB23" s="238">
        <f t="shared" si="16"/>
        <v>5.4646000758588889</v>
      </c>
      <c r="AC23" s="66"/>
    </row>
    <row r="24" spans="1:34" s="23" customFormat="1" ht="12.75" x14ac:dyDescent="0.2">
      <c r="A24" s="223" t="s">
        <v>15</v>
      </c>
      <c r="B24" s="224">
        <v>1988</v>
      </c>
      <c r="C24" s="219">
        <v>1426198</v>
      </c>
      <c r="D24" s="225">
        <f t="shared" si="3"/>
        <v>1.3939158517961741</v>
      </c>
      <c r="E24" s="224">
        <v>1904</v>
      </c>
      <c r="F24" s="219">
        <v>1430048</v>
      </c>
      <c r="G24" s="240">
        <f t="shared" si="4"/>
        <v>1.3314238403186467</v>
      </c>
      <c r="H24" s="226">
        <f t="shared" si="5"/>
        <v>3892</v>
      </c>
      <c r="I24" s="219">
        <f t="shared" si="6"/>
        <v>2856246</v>
      </c>
      <c r="J24" s="260">
        <f t="shared" si="7"/>
        <v>1.3626277288440842</v>
      </c>
      <c r="K24" s="264">
        <v>3651</v>
      </c>
      <c r="L24" s="239">
        <v>778449</v>
      </c>
      <c r="M24" s="225">
        <f t="shared" si="8"/>
        <v>4.6900953048947329</v>
      </c>
      <c r="N24" s="264">
        <v>3971</v>
      </c>
      <c r="O24" s="266">
        <v>857857</v>
      </c>
      <c r="P24" s="225">
        <f t="shared" si="9"/>
        <v>4.6289766243091801</v>
      </c>
      <c r="Q24" s="226">
        <f t="shared" si="10"/>
        <v>7622</v>
      </c>
      <c r="R24" s="219">
        <f t="shared" si="11"/>
        <v>1636306</v>
      </c>
      <c r="S24" s="240">
        <f t="shared" si="12"/>
        <v>4.6580529558652231</v>
      </c>
      <c r="T24" s="224">
        <f>SUM(O30:O4312,K24)</f>
        <v>3651</v>
      </c>
      <c r="U24" s="224">
        <f t="shared" si="0"/>
        <v>2204647</v>
      </c>
      <c r="V24" s="225">
        <f t="shared" si="13"/>
        <v>1.6560474307224693</v>
      </c>
      <c r="W24" s="224">
        <f t="shared" si="1"/>
        <v>5875</v>
      </c>
      <c r="X24" s="224">
        <f t="shared" si="1"/>
        <v>2287905</v>
      </c>
      <c r="Y24" s="225">
        <f t="shared" si="14"/>
        <v>2.5678513749478236</v>
      </c>
      <c r="Z24" s="226">
        <f t="shared" si="2"/>
        <v>11514</v>
      </c>
      <c r="AA24" s="224">
        <f t="shared" si="15"/>
        <v>4492552</v>
      </c>
      <c r="AB24" s="240">
        <f t="shared" si="16"/>
        <v>2.5629085651095411</v>
      </c>
    </row>
    <row r="25" spans="1:34" s="23" customFormat="1" ht="13.5" thickBot="1" x14ac:dyDescent="0.25">
      <c r="A25" s="223" t="s">
        <v>16</v>
      </c>
      <c r="B25" s="224">
        <v>2380</v>
      </c>
      <c r="C25" s="219">
        <v>1426198</v>
      </c>
      <c r="D25" s="225">
        <f t="shared" si="3"/>
        <v>1.6687724986292225</v>
      </c>
      <c r="E25" s="224">
        <v>1982</v>
      </c>
      <c r="F25" s="219">
        <v>1430048</v>
      </c>
      <c r="G25" s="240">
        <f t="shared" si="4"/>
        <v>1.3859674640291793</v>
      </c>
      <c r="H25" s="226">
        <f t="shared" si="5"/>
        <v>4362</v>
      </c>
      <c r="I25" s="219">
        <f t="shared" si="6"/>
        <v>2856246</v>
      </c>
      <c r="J25" s="260">
        <f t="shared" si="7"/>
        <v>1.5271793816078869</v>
      </c>
      <c r="K25" s="264">
        <v>4393</v>
      </c>
      <c r="L25" s="239">
        <v>778449</v>
      </c>
      <c r="M25" s="225">
        <f t="shared" si="8"/>
        <v>5.6432727127917177</v>
      </c>
      <c r="N25" s="264">
        <v>4281</v>
      </c>
      <c r="O25" s="266">
        <v>857857</v>
      </c>
      <c r="P25" s="225">
        <f t="shared" si="9"/>
        <v>4.9903422132126911</v>
      </c>
      <c r="Q25" s="226">
        <f t="shared" si="10"/>
        <v>8674</v>
      </c>
      <c r="R25" s="219">
        <f t="shared" si="11"/>
        <v>1636306</v>
      </c>
      <c r="S25" s="240">
        <f t="shared" si="12"/>
        <v>5.3009644895270194</v>
      </c>
      <c r="T25" s="224">
        <f t="shared" si="0"/>
        <v>6773</v>
      </c>
      <c r="U25" s="224">
        <f t="shared" si="0"/>
        <v>2204647</v>
      </c>
      <c r="V25" s="225">
        <f t="shared" si="13"/>
        <v>3.0721471509951481</v>
      </c>
      <c r="W25" s="224">
        <f t="shared" si="1"/>
        <v>6263</v>
      </c>
      <c r="X25" s="224">
        <f t="shared" si="1"/>
        <v>2287905</v>
      </c>
      <c r="Y25" s="225">
        <f t="shared" si="14"/>
        <v>2.7374388359656545</v>
      </c>
      <c r="Z25" s="226">
        <f t="shared" si="2"/>
        <v>13036</v>
      </c>
      <c r="AA25" s="224">
        <f t="shared" si="15"/>
        <v>4492552</v>
      </c>
      <c r="AB25" s="240">
        <f t="shared" si="16"/>
        <v>2.9016915107493468</v>
      </c>
    </row>
    <row r="26" spans="1:34" ht="15.75" thickBot="1" x14ac:dyDescent="0.35">
      <c r="A26" s="228" t="s">
        <v>17</v>
      </c>
      <c r="B26" s="229">
        <f>SUM(B13,B20,B23)</f>
        <v>35310</v>
      </c>
      <c r="C26" s="219">
        <v>1426198</v>
      </c>
      <c r="D26" s="230">
        <f>B26/C26*1000</f>
        <v>24.758133162436071</v>
      </c>
      <c r="E26" s="231">
        <f>SUM(E13,E20,E23)</f>
        <v>27363</v>
      </c>
      <c r="F26" s="219">
        <v>1430048</v>
      </c>
      <c r="G26" s="230">
        <f t="shared" si="4"/>
        <v>19.13432276399114</v>
      </c>
      <c r="H26" s="231">
        <f t="shared" si="5"/>
        <v>62673</v>
      </c>
      <c r="I26" s="221">
        <f t="shared" si="6"/>
        <v>2856246</v>
      </c>
      <c r="J26" s="262">
        <f t="shared" si="7"/>
        <v>21.942437731203825</v>
      </c>
      <c r="K26" s="265">
        <f>SUM(K13,K20,K23)</f>
        <v>56231</v>
      </c>
      <c r="L26" s="239">
        <v>778449</v>
      </c>
      <c r="M26" s="230">
        <f t="shared" si="8"/>
        <v>72.234661487136606</v>
      </c>
      <c r="N26" s="267">
        <f>SUM(N13,N20,N23)</f>
        <v>51598</v>
      </c>
      <c r="O26" s="221">
        <v>857857</v>
      </c>
      <c r="P26" s="233">
        <f t="shared" si="9"/>
        <v>60.147553729817439</v>
      </c>
      <c r="Q26" s="231">
        <f t="shared" si="10"/>
        <v>107829</v>
      </c>
      <c r="R26" s="221">
        <f t="shared" si="11"/>
        <v>1636306</v>
      </c>
      <c r="S26" s="232">
        <f t="shared" si="12"/>
        <v>65.897821067697606</v>
      </c>
      <c r="T26" s="234">
        <f t="shared" si="0"/>
        <v>91541</v>
      </c>
      <c r="U26" s="231">
        <f t="shared" si="0"/>
        <v>2204647</v>
      </c>
      <c r="V26" s="230">
        <f t="shared" si="13"/>
        <v>41.521840004318157</v>
      </c>
      <c r="W26" s="231">
        <f t="shared" si="1"/>
        <v>78961</v>
      </c>
      <c r="X26" s="231">
        <f t="shared" si="1"/>
        <v>2287905</v>
      </c>
      <c r="Y26" s="230">
        <f t="shared" si="14"/>
        <v>34.512359560383842</v>
      </c>
      <c r="Z26" s="231">
        <f t="shared" si="2"/>
        <v>170502</v>
      </c>
      <c r="AA26" s="231">
        <f t="shared" si="15"/>
        <v>4492552</v>
      </c>
      <c r="AB26" s="232">
        <f t="shared" si="16"/>
        <v>37.952148355767505</v>
      </c>
    </row>
    <row r="27" spans="1:34" x14ac:dyDescent="0.3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"/>
      <c r="AB27" s="120"/>
      <c r="AC27" s="66"/>
      <c r="AD27" s="66"/>
      <c r="AE27" s="66"/>
      <c r="AF27" s="66"/>
      <c r="AG27" s="66"/>
      <c r="AH27" s="66"/>
    </row>
    <row r="28" spans="1:34" x14ac:dyDescent="0.3">
      <c r="A28" s="360" t="s">
        <v>297</v>
      </c>
      <c r="B28" s="337"/>
      <c r="C28" s="337"/>
      <c r="D28" s="337"/>
      <c r="E28" s="337"/>
      <c r="F28" s="337"/>
      <c r="G28" s="337"/>
      <c r="H28" s="337"/>
      <c r="I28" s="337"/>
      <c r="J28" s="337"/>
      <c r="K28" s="337"/>
      <c r="L28" s="337"/>
      <c r="M28" s="337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337"/>
      <c r="Z28" s="337"/>
      <c r="AA28" s="337"/>
      <c r="AB28" s="337"/>
      <c r="AC28" s="66"/>
      <c r="AD28" s="66"/>
      <c r="AE28" s="66"/>
      <c r="AF28" s="66"/>
      <c r="AG28" s="66"/>
      <c r="AH28" s="66"/>
    </row>
    <row r="29" spans="1:34" x14ac:dyDescent="0.3">
      <c r="A29" s="235" t="s">
        <v>290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236"/>
      <c r="Y29" s="237"/>
      <c r="Z29" s="237"/>
      <c r="AA29" s="237"/>
      <c r="AB29" s="237"/>
      <c r="AC29" s="66"/>
      <c r="AD29" s="66"/>
      <c r="AE29" s="66"/>
      <c r="AF29" s="66"/>
      <c r="AG29" s="66"/>
      <c r="AH29" s="66"/>
    </row>
    <row r="30" spans="1:34" x14ac:dyDescent="0.3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</row>
    <row r="31" spans="1:34" x14ac:dyDescent="0.3">
      <c r="A31" s="361"/>
      <c r="B31" s="361"/>
      <c r="C31" s="361"/>
      <c r="D31" s="361"/>
      <c r="E31" s="361"/>
      <c r="F31" s="361"/>
      <c r="G31" s="361"/>
      <c r="H31" s="361"/>
      <c r="I31" s="361"/>
      <c r="J31" s="361"/>
      <c r="K31" s="361"/>
      <c r="L31" s="361"/>
      <c r="M31" s="361"/>
      <c r="N31" s="361"/>
      <c r="O31" s="361"/>
      <c r="P31" s="361"/>
      <c r="Q31" s="361"/>
      <c r="R31" s="361"/>
      <c r="S31" s="361"/>
      <c r="T31" s="361"/>
      <c r="U31" s="361"/>
      <c r="V31" s="361"/>
      <c r="W31" s="361"/>
      <c r="X31" s="12"/>
      <c r="Y31" s="1"/>
      <c r="Z31" s="1"/>
      <c r="AA31" s="1"/>
      <c r="AB31" s="1"/>
    </row>
    <row r="32" spans="1:34" x14ac:dyDescent="0.3">
      <c r="A32" s="362"/>
      <c r="B32" s="362"/>
      <c r="C32" s="362"/>
      <c r="D32" s="362"/>
      <c r="E32" s="362"/>
      <c r="F32" s="362"/>
      <c r="G32" s="362"/>
      <c r="H32" s="362"/>
      <c r="I32" s="362"/>
      <c r="J32" s="362"/>
      <c r="K32" s="362"/>
      <c r="L32" s="362"/>
      <c r="M32" s="362"/>
      <c r="N32" s="362"/>
      <c r="O32" s="362"/>
      <c r="P32" s="362"/>
      <c r="Q32" s="362"/>
      <c r="R32" s="362"/>
      <c r="S32" s="362"/>
      <c r="T32" s="362"/>
      <c r="U32" s="362"/>
      <c r="V32" s="362"/>
      <c r="W32" s="362"/>
      <c r="X32" s="1"/>
      <c r="Y32" s="1"/>
      <c r="Z32" s="1"/>
      <c r="AA32" s="1"/>
      <c r="AB32" s="1"/>
    </row>
    <row r="33" spans="1:28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20"/>
      <c r="Z34" s="1"/>
      <c r="AA34" s="1"/>
      <c r="AB34" s="1"/>
    </row>
    <row r="35" spans="1:28" x14ac:dyDescent="0.3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</row>
    <row r="36" spans="1:28" x14ac:dyDescent="0.3">
      <c r="A36" s="360"/>
      <c r="B36" s="337"/>
      <c r="C36" s="337"/>
      <c r="D36" s="337"/>
      <c r="E36" s="337"/>
      <c r="F36" s="337"/>
      <c r="G36" s="337"/>
      <c r="H36" s="337"/>
      <c r="I36" s="337"/>
      <c r="J36" s="337"/>
      <c r="K36" s="337"/>
      <c r="L36" s="337"/>
      <c r="M36" s="337"/>
      <c r="N36" s="337"/>
      <c r="O36" s="337"/>
      <c r="P36" s="337"/>
      <c r="Q36" s="337"/>
      <c r="R36" s="337"/>
      <c r="S36" s="337"/>
      <c r="T36" s="337"/>
      <c r="U36" s="337"/>
      <c r="V36" s="337"/>
      <c r="W36" s="337"/>
      <c r="X36" s="337"/>
      <c r="Y36" s="337"/>
      <c r="Z36" s="337"/>
      <c r="AA36" s="337"/>
      <c r="AB36" s="337"/>
    </row>
    <row r="37" spans="1:28" x14ac:dyDescent="0.3">
      <c r="A37" s="360"/>
      <c r="B37" s="337"/>
      <c r="C37" s="337"/>
      <c r="D37" s="337"/>
      <c r="E37" s="337"/>
      <c r="F37" s="337"/>
      <c r="G37" s="337"/>
      <c r="H37" s="337"/>
      <c r="I37" s="337"/>
      <c r="J37" s="337"/>
      <c r="K37" s="337"/>
      <c r="L37" s="337"/>
      <c r="M37" s="337"/>
      <c r="N37" s="337"/>
      <c r="O37" s="337"/>
      <c r="P37" s="337"/>
      <c r="Q37" s="337"/>
      <c r="R37" s="337"/>
      <c r="S37" s="337"/>
      <c r="T37" s="337"/>
      <c r="U37" s="337"/>
      <c r="V37" s="337"/>
      <c r="W37" s="337"/>
      <c r="X37" s="236"/>
      <c r="Y37" s="237"/>
      <c r="Z37" s="237"/>
      <c r="AA37" s="237"/>
      <c r="AB37" s="237"/>
    </row>
  </sheetData>
  <mergeCells count="14">
    <mergeCell ref="D2:F2"/>
    <mergeCell ref="Z11:AB11"/>
    <mergeCell ref="A28:AB28"/>
    <mergeCell ref="A7:W7"/>
    <mergeCell ref="A8:W8"/>
    <mergeCell ref="B11:H11"/>
    <mergeCell ref="K11:Q11"/>
    <mergeCell ref="T11:V11"/>
    <mergeCell ref="W11:Y11"/>
    <mergeCell ref="A36:AB36"/>
    <mergeCell ref="A37:W37"/>
    <mergeCell ref="A31:W31"/>
    <mergeCell ref="A32:W32"/>
    <mergeCell ref="A6:S6"/>
  </mergeCells>
  <phoneticPr fontId="11" type="noConversion"/>
  <hyperlinks>
    <hyperlink ref="B1" location="íNDICE!A1" display="Volver al índice"/>
    <hyperlink ref="D2" location="íNDICE!A1" display="Volver al índice"/>
  </hyperlinks>
  <printOptions horizontalCentered="1" verticalCentered="1"/>
  <pageMargins left="0.74803149606299213" right="0.74803149606299213" top="0.98425196850393704" bottom="0.98425196850393704" header="0" footer="0"/>
  <pageSetup paperSize="9" scale="5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7" tint="0.59999389629810485"/>
  </sheetPr>
  <dimension ref="A1:K21"/>
  <sheetViews>
    <sheetView topLeftCell="A5" zoomScaleNormal="100" workbookViewId="0">
      <selection activeCell="F25" sqref="F25"/>
    </sheetView>
  </sheetViews>
  <sheetFormatPr baseColWidth="10" defaultRowHeight="12.75" x14ac:dyDescent="0.2"/>
  <cols>
    <col min="1" max="1" width="19.140625" customWidth="1"/>
    <col min="2" max="2" width="33" customWidth="1"/>
    <col min="3" max="3" width="17.85546875" customWidth="1"/>
    <col min="4" max="4" width="18.7109375" customWidth="1"/>
    <col min="5" max="5" width="21.7109375" customWidth="1"/>
    <col min="6" max="6" width="28.7109375" customWidth="1"/>
  </cols>
  <sheetData>
    <row r="1" spans="1:7" ht="89.25" customHeight="1" x14ac:dyDescent="0.2">
      <c r="B1" s="351" t="s">
        <v>0</v>
      </c>
      <c r="C1" s="351"/>
      <c r="D1" s="351"/>
    </row>
    <row r="4" spans="1:7" ht="16.5" x14ac:dyDescent="0.35">
      <c r="A4" s="73"/>
      <c r="B4" s="257" t="s">
        <v>30</v>
      </c>
      <c r="C4" s="257"/>
      <c r="D4" s="257"/>
      <c r="E4" s="257"/>
      <c r="F4" s="73"/>
      <c r="G4" s="73"/>
    </row>
    <row r="5" spans="1:7" ht="16.5" x14ac:dyDescent="0.35">
      <c r="A5" s="73"/>
      <c r="B5" s="73"/>
      <c r="C5" s="73"/>
      <c r="D5" s="73"/>
      <c r="E5" s="73"/>
      <c r="F5" s="73"/>
      <c r="G5" s="73"/>
    </row>
    <row r="6" spans="1:7" ht="38.25" customHeight="1" x14ac:dyDescent="0.35">
      <c r="A6" s="373" t="s">
        <v>31</v>
      </c>
      <c r="B6" s="373"/>
      <c r="C6" s="373"/>
      <c r="D6" s="257"/>
      <c r="E6" s="257"/>
      <c r="F6" s="257"/>
      <c r="G6" s="257"/>
    </row>
    <row r="7" spans="1:7" x14ac:dyDescent="0.2">
      <c r="A7" s="370"/>
      <c r="B7" s="370"/>
      <c r="C7" s="370"/>
      <c r="D7" s="370"/>
      <c r="E7" s="370"/>
      <c r="F7" s="371"/>
      <c r="G7" s="371"/>
    </row>
    <row r="8" spans="1:7" ht="15" x14ac:dyDescent="0.3">
      <c r="A8" s="372" t="s">
        <v>63</v>
      </c>
      <c r="B8" s="372"/>
      <c r="C8" s="372"/>
      <c r="D8" s="258"/>
      <c r="E8" s="258"/>
      <c r="F8" s="75"/>
      <c r="G8" s="75"/>
    </row>
    <row r="9" spans="1:7" ht="15" x14ac:dyDescent="0.3">
      <c r="A9" s="75"/>
      <c r="B9" s="76"/>
      <c r="C9" s="74"/>
      <c r="D9" s="74"/>
      <c r="E9" s="74"/>
      <c r="F9" s="75"/>
      <c r="G9" s="75"/>
    </row>
    <row r="10" spans="1:7" ht="15.75" thickBot="1" x14ac:dyDescent="0.35">
      <c r="A10" s="75"/>
      <c r="B10" s="77"/>
      <c r="C10" s="78"/>
      <c r="D10" s="75"/>
      <c r="E10" s="75"/>
      <c r="F10" s="75"/>
      <c r="G10" s="75"/>
    </row>
    <row r="11" spans="1:7" ht="22.5" customHeight="1" x14ac:dyDescent="0.3">
      <c r="A11" s="268" t="s">
        <v>64</v>
      </c>
      <c r="B11" s="269" t="s">
        <v>65</v>
      </c>
      <c r="C11" s="270" t="s">
        <v>66</v>
      </c>
      <c r="D11" s="80"/>
      <c r="E11" s="79"/>
      <c r="F11" s="81"/>
      <c r="G11" s="75"/>
    </row>
    <row r="12" spans="1:7" ht="16.5" x14ac:dyDescent="0.3">
      <c r="A12" s="271" t="s">
        <v>67</v>
      </c>
      <c r="B12" s="272">
        <v>21768</v>
      </c>
      <c r="C12" s="273">
        <f>B12/$B$17*100</f>
        <v>7.109659508451049</v>
      </c>
      <c r="D12" s="253"/>
      <c r="E12" s="253"/>
      <c r="F12" s="253"/>
      <c r="G12" s="75"/>
    </row>
    <row r="13" spans="1:7" ht="16.5" x14ac:dyDescent="0.3">
      <c r="A13" s="274" t="s">
        <v>68</v>
      </c>
      <c r="B13" s="272">
        <v>36284</v>
      </c>
      <c r="C13" s="273">
        <f t="shared" ref="C13:C15" si="0">B13/$B$17*100</f>
        <v>11.850738956479137</v>
      </c>
      <c r="D13" s="197"/>
      <c r="E13" s="197"/>
      <c r="F13" s="197"/>
      <c r="G13" s="75"/>
    </row>
    <row r="14" spans="1:7" ht="16.5" x14ac:dyDescent="0.3">
      <c r="A14" s="274" t="s">
        <v>69</v>
      </c>
      <c r="B14" s="272">
        <v>35548</v>
      </c>
      <c r="C14" s="273">
        <f t="shared" si="0"/>
        <v>11.610353555972891</v>
      </c>
      <c r="D14" s="79"/>
      <c r="E14" s="79"/>
      <c r="G14" s="75"/>
    </row>
    <row r="15" spans="1:7" ht="16.5" x14ac:dyDescent="0.3">
      <c r="A15" s="274" t="s">
        <v>70</v>
      </c>
      <c r="B15" s="272">
        <v>35433</v>
      </c>
      <c r="C15" s="273">
        <f t="shared" si="0"/>
        <v>11.572793337143789</v>
      </c>
      <c r="G15" s="75"/>
    </row>
    <row r="16" spans="1:7" ht="16.5" x14ac:dyDescent="0.3">
      <c r="A16" s="274" t="s">
        <v>71</v>
      </c>
      <c r="B16" s="272">
        <v>177142</v>
      </c>
      <c r="C16" s="273">
        <f>B16/$B$17*100</f>
        <v>57.856454641953135</v>
      </c>
      <c r="G16" s="75"/>
    </row>
    <row r="17" spans="1:11" ht="17.25" thickBot="1" x14ac:dyDescent="0.35">
      <c r="A17" s="275" t="s">
        <v>17</v>
      </c>
      <c r="B17" s="276">
        <f>SUM(B12:B16)</f>
        <v>306175</v>
      </c>
      <c r="C17" s="277">
        <f>SUM(C12:C16)</f>
        <v>100</v>
      </c>
      <c r="G17" s="75"/>
    </row>
    <row r="18" spans="1:11" ht="15" x14ac:dyDescent="0.3">
      <c r="A18" s="75"/>
      <c r="B18" s="76"/>
      <c r="C18" s="75"/>
      <c r="G18" s="75"/>
    </row>
    <row r="19" spans="1:11" s="23" customFormat="1" ht="31.5" customHeight="1" x14ac:dyDescent="0.3">
      <c r="A19" s="369" t="s">
        <v>310</v>
      </c>
      <c r="B19" s="369"/>
      <c r="C19" s="369"/>
      <c r="D19"/>
      <c r="E19"/>
      <c r="F19"/>
      <c r="G19" s="253"/>
      <c r="H19" s="253"/>
      <c r="I19" s="253"/>
      <c r="J19" s="253"/>
      <c r="K19" s="253"/>
    </row>
    <row r="20" spans="1:11" s="23" customFormat="1" ht="28.5" customHeight="1" x14ac:dyDescent="0.3">
      <c r="A20" s="369" t="s">
        <v>277</v>
      </c>
      <c r="B20" s="369"/>
      <c r="C20" s="369"/>
      <c r="D20"/>
      <c r="E20"/>
      <c r="F20"/>
      <c r="G20" s="197"/>
      <c r="H20" s="1"/>
      <c r="I20" s="1"/>
      <c r="J20" s="1"/>
    </row>
    <row r="21" spans="1:11" ht="41.25" customHeight="1" x14ac:dyDescent="0.2"/>
  </sheetData>
  <mergeCells count="6">
    <mergeCell ref="A20:C20"/>
    <mergeCell ref="B1:D1"/>
    <mergeCell ref="A7:G7"/>
    <mergeCell ref="A8:C8"/>
    <mergeCell ref="A6:C6"/>
    <mergeCell ref="A19:C19"/>
  </mergeCells>
  <phoneticPr fontId="11" type="noConversion"/>
  <hyperlinks>
    <hyperlink ref="B1" location="íNDICE!A1" display="Volver al índice"/>
  </hyperlinks>
  <printOptions horizontalCentered="1" verticalCentered="1"/>
  <pageMargins left="0.74803149606299213" right="0.74803149606299213" top="0.98425196850393704" bottom="0.98425196850393704" header="0" footer="0"/>
  <pageSetup paperSize="9" scale="90" orientation="landscape" r:id="rId1"/>
  <headerFooter alignWithMargins="0"/>
  <rowBreaks count="1" manualBreakCount="1">
    <brk id="22" max="4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7" tint="0.59999389629810485"/>
  </sheetPr>
  <dimension ref="A1:K31"/>
  <sheetViews>
    <sheetView zoomScaleNormal="100" workbookViewId="0">
      <selection activeCell="H29" sqref="H29"/>
    </sheetView>
  </sheetViews>
  <sheetFormatPr baseColWidth="10" defaultRowHeight="12.75" x14ac:dyDescent="0.2"/>
  <cols>
    <col min="1" max="1" width="19.140625" style="23" customWidth="1"/>
    <col min="2" max="2" width="14" style="23" customWidth="1"/>
    <col min="3" max="3" width="13.5703125" style="23" customWidth="1"/>
    <col min="4" max="5" width="14" style="23" customWidth="1"/>
    <col min="6" max="6" width="17.140625" style="23" customWidth="1"/>
    <col min="7" max="7" width="17.28515625" style="23" customWidth="1"/>
    <col min="8" max="16384" width="11.42578125" style="23"/>
  </cols>
  <sheetData>
    <row r="1" spans="1:7" ht="101.25" customHeight="1" x14ac:dyDescent="0.2"/>
    <row r="3" spans="1:7" ht="30" customHeight="1" x14ac:dyDescent="0.2">
      <c r="B3" s="351" t="s">
        <v>0</v>
      </c>
      <c r="C3" s="351"/>
      <c r="D3" s="351"/>
    </row>
    <row r="4" spans="1:7" ht="15" customHeight="1" x14ac:dyDescent="0.2">
      <c r="B4" s="144"/>
      <c r="C4" s="144"/>
      <c r="D4" s="144"/>
    </row>
    <row r="5" spans="1:7" ht="18" x14ac:dyDescent="0.35">
      <c r="A5" s="377" t="s">
        <v>33</v>
      </c>
      <c r="B5" s="377"/>
      <c r="C5" s="377"/>
      <c r="D5" s="377"/>
      <c r="E5" s="377"/>
      <c r="F5" s="377"/>
      <c r="G5" s="377"/>
    </row>
    <row r="7" spans="1:7" ht="35.25" customHeight="1" x14ac:dyDescent="0.35">
      <c r="A7" s="374" t="s">
        <v>283</v>
      </c>
      <c r="B7" s="374"/>
      <c r="C7" s="374"/>
      <c r="D7" s="374"/>
      <c r="E7" s="374"/>
      <c r="F7" s="374"/>
      <c r="G7" s="375"/>
    </row>
    <row r="8" spans="1:7" ht="15" x14ac:dyDescent="0.3">
      <c r="A8" s="3"/>
      <c r="B8" s="354" t="s">
        <v>2</v>
      </c>
      <c r="C8" s="376"/>
      <c r="D8" s="354"/>
      <c r="E8" s="354"/>
      <c r="F8" s="3"/>
      <c r="G8" s="3"/>
    </row>
    <row r="9" spans="1:7" ht="15" x14ac:dyDescent="0.3">
      <c r="A9" s="3"/>
      <c r="B9" s="3"/>
      <c r="C9" s="3"/>
      <c r="D9" s="3"/>
      <c r="E9" s="3"/>
      <c r="F9" s="3"/>
      <c r="G9" s="3"/>
    </row>
    <row r="10" spans="1:7" ht="15.75" thickBot="1" x14ac:dyDescent="0.35">
      <c r="A10" s="3"/>
      <c r="B10" s="3"/>
      <c r="C10" s="3"/>
      <c r="D10" s="3"/>
      <c r="E10" s="3"/>
      <c r="F10" s="3"/>
      <c r="G10" s="3"/>
    </row>
    <row r="11" spans="1:7" ht="18.75" thickBot="1" x14ac:dyDescent="0.4">
      <c r="A11" s="252"/>
      <c r="B11" s="54" t="s">
        <v>45</v>
      </c>
      <c r="C11" s="55" t="s">
        <v>3</v>
      </c>
      <c r="D11" s="54" t="s">
        <v>46</v>
      </c>
      <c r="E11" s="55" t="s">
        <v>3</v>
      </c>
      <c r="F11" s="54" t="s">
        <v>17</v>
      </c>
      <c r="G11" s="55" t="s">
        <v>3</v>
      </c>
    </row>
    <row r="12" spans="1:7" ht="18" x14ac:dyDescent="0.35">
      <c r="A12" s="82" t="s">
        <v>72</v>
      </c>
      <c r="B12" s="172">
        <v>62111</v>
      </c>
      <c r="C12" s="278">
        <f>B12/$B$15*100</f>
        <v>60.3359173126615</v>
      </c>
      <c r="D12" s="279">
        <v>51896</v>
      </c>
      <c r="E12" s="278">
        <f>D12/$D$15*100</f>
        <v>60.739700374531836</v>
      </c>
      <c r="F12" s="58">
        <f>SUM(B12,D12)</f>
        <v>114007</v>
      </c>
      <c r="G12" s="280">
        <f>F12/$F$15*100</f>
        <v>60.519051714070351</v>
      </c>
    </row>
    <row r="13" spans="1:7" ht="18" x14ac:dyDescent="0.35">
      <c r="A13" s="84" t="s">
        <v>73</v>
      </c>
      <c r="B13" s="279">
        <v>26769</v>
      </c>
      <c r="C13" s="278">
        <f>B13/$B$15*100</f>
        <v>26.003963396864254</v>
      </c>
      <c r="D13" s="279">
        <v>22098</v>
      </c>
      <c r="E13" s="278">
        <f>D13/$D$15*100</f>
        <v>25.863764044943821</v>
      </c>
      <c r="F13" s="58">
        <f>SUM(B13,D13)</f>
        <v>48867</v>
      </c>
      <c r="G13" s="280">
        <f>F13/$F$15*100</f>
        <v>25.940376469089404</v>
      </c>
    </row>
    <row r="14" spans="1:7" ht="18" x14ac:dyDescent="0.35">
      <c r="A14" s="84" t="s">
        <v>74</v>
      </c>
      <c r="B14" s="279">
        <v>14062</v>
      </c>
      <c r="C14" s="278">
        <f>B14/$B$15*100</f>
        <v>13.660119290474249</v>
      </c>
      <c r="D14" s="279">
        <v>11446</v>
      </c>
      <c r="E14" s="278">
        <f>D14/$D$15*100</f>
        <v>13.396535580524343</v>
      </c>
      <c r="F14" s="58">
        <f>SUM(B14,D14)</f>
        <v>25508</v>
      </c>
      <c r="G14" s="280">
        <f>F14/$F$15*100</f>
        <v>13.540571816840249</v>
      </c>
    </row>
    <row r="15" spans="1:7" ht="18.75" thickBot="1" x14ac:dyDescent="0.4">
      <c r="A15" s="85" t="s">
        <v>17</v>
      </c>
      <c r="B15" s="86">
        <f>SUM(B12:B14)</f>
        <v>102942</v>
      </c>
      <c r="C15" s="87">
        <f>B15/B15*100</f>
        <v>100</v>
      </c>
      <c r="D15" s="86">
        <f>SUM(D12:D14)</f>
        <v>85440</v>
      </c>
      <c r="E15" s="87">
        <f>D15/$D$15*100</f>
        <v>100</v>
      </c>
      <c r="F15" s="86">
        <f>SUM(B15,D15)</f>
        <v>188382</v>
      </c>
      <c r="G15" s="87">
        <f>F15/$F$15*100</f>
        <v>100</v>
      </c>
    </row>
    <row r="17" spans="1:11" ht="14.25" x14ac:dyDescent="0.3">
      <c r="A17" s="358" t="s">
        <v>294</v>
      </c>
      <c r="B17" s="359"/>
      <c r="C17" s="359"/>
      <c r="D17" s="359"/>
      <c r="E17" s="359"/>
      <c r="F17" s="359"/>
      <c r="G17" s="359"/>
      <c r="H17" s="359"/>
      <c r="I17" s="359"/>
      <c r="J17" s="359"/>
      <c r="K17" s="359"/>
    </row>
    <row r="18" spans="1:11" ht="14.25" x14ac:dyDescent="0.3">
      <c r="A18" s="197" t="s">
        <v>275</v>
      </c>
      <c r="B18" s="197"/>
      <c r="C18" s="197"/>
      <c r="D18" s="197"/>
      <c r="E18" s="197"/>
      <c r="F18" s="197"/>
      <c r="G18" s="197"/>
      <c r="H18" s="1"/>
      <c r="I18" s="1"/>
      <c r="J18" s="1"/>
    </row>
    <row r="20" spans="1:11" ht="15" x14ac:dyDescent="0.3">
      <c r="A20" s="3"/>
      <c r="B20" s="3"/>
      <c r="C20" s="3"/>
      <c r="D20" s="3"/>
      <c r="E20" s="3"/>
      <c r="F20" s="3"/>
      <c r="G20" s="3"/>
    </row>
    <row r="21" spans="1:11" ht="15" x14ac:dyDescent="0.3">
      <c r="A21" s="3"/>
    </row>
    <row r="23" spans="1:11" x14ac:dyDescent="0.2">
      <c r="B23" s="89"/>
      <c r="C23" s="90"/>
      <c r="D23" s="89"/>
      <c r="E23" s="88"/>
    </row>
    <row r="24" spans="1:11" x14ac:dyDescent="0.2">
      <c r="B24" s="89"/>
      <c r="C24" s="90"/>
      <c r="D24" s="89"/>
      <c r="E24" s="88"/>
    </row>
    <row r="25" spans="1:11" x14ac:dyDescent="0.2">
      <c r="B25" s="88"/>
      <c r="C25" s="88"/>
      <c r="D25" s="88"/>
      <c r="E25" s="88"/>
    </row>
    <row r="26" spans="1:11" x14ac:dyDescent="0.2">
      <c r="B26" s="88"/>
      <c r="C26" s="88"/>
      <c r="D26" s="88"/>
      <c r="E26" s="88"/>
    </row>
    <row r="27" spans="1:11" x14ac:dyDescent="0.2">
      <c r="B27" s="91"/>
      <c r="C27" s="91"/>
      <c r="D27" s="91"/>
      <c r="E27" s="91"/>
    </row>
    <row r="31" spans="1:11" x14ac:dyDescent="0.2">
      <c r="H31" s="63"/>
    </row>
  </sheetData>
  <mergeCells count="5">
    <mergeCell ref="A17:K17"/>
    <mergeCell ref="B3:D3"/>
    <mergeCell ref="A7:G7"/>
    <mergeCell ref="B8:E8"/>
    <mergeCell ref="A5:G5"/>
  </mergeCells>
  <phoneticPr fontId="11" type="noConversion"/>
  <hyperlinks>
    <hyperlink ref="B3" location="íNDICE!A1" display="Volver al índice"/>
  </hyperlinks>
  <printOptions horizontalCentered="1" verticalCentered="1"/>
  <pageMargins left="0.74803149606299213" right="0.74803149606299213" top="0.98425196850393704" bottom="0.98425196850393704" header="0" footer="0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I15"/>
  <sheetViews>
    <sheetView topLeftCell="B1" zoomScaleNormal="100" workbookViewId="0">
      <selection activeCell="M18" sqref="M18"/>
    </sheetView>
  </sheetViews>
  <sheetFormatPr baseColWidth="10" defaultRowHeight="12.75" x14ac:dyDescent="0.2"/>
  <cols>
    <col min="1" max="1" width="28.42578125" customWidth="1"/>
    <col min="2" max="2" width="12.7109375" customWidth="1"/>
    <col min="3" max="3" width="12.5703125" customWidth="1"/>
    <col min="4" max="4" width="14.28515625" customWidth="1"/>
    <col min="5" max="5" width="14.7109375" customWidth="1"/>
    <col min="6" max="6" width="16" customWidth="1"/>
    <col min="7" max="7" width="22.5703125" customWidth="1"/>
  </cols>
  <sheetData>
    <row r="1" spans="1:9" ht="86.25" customHeight="1" x14ac:dyDescent="0.35">
      <c r="A1" s="23"/>
      <c r="B1" s="23"/>
      <c r="C1" s="377" t="s">
        <v>34</v>
      </c>
      <c r="D1" s="377"/>
      <c r="E1" s="351" t="s">
        <v>0</v>
      </c>
      <c r="F1" s="351"/>
      <c r="G1" s="351"/>
    </row>
    <row r="2" spans="1:9" x14ac:dyDescent="0.2">
      <c r="A2" s="23"/>
      <c r="B2" s="23"/>
      <c r="C2" s="23"/>
      <c r="D2" s="23"/>
      <c r="E2" s="23"/>
      <c r="F2" s="23"/>
      <c r="G2" s="23"/>
    </row>
    <row r="3" spans="1:9" ht="39" customHeight="1" x14ac:dyDescent="0.2">
      <c r="A3" s="378" t="s">
        <v>299</v>
      </c>
      <c r="B3" s="378"/>
      <c r="C3" s="378"/>
      <c r="D3" s="378"/>
      <c r="E3" s="378"/>
      <c r="F3" s="378"/>
      <c r="G3" s="378"/>
      <c r="H3" s="241"/>
    </row>
    <row r="4" spans="1:9" ht="15" x14ac:dyDescent="0.3">
      <c r="A4" s="3"/>
      <c r="B4" s="354" t="s">
        <v>2</v>
      </c>
      <c r="C4" s="376"/>
      <c r="D4" s="354"/>
      <c r="E4" s="354"/>
      <c r="F4" s="3"/>
      <c r="G4" s="3"/>
    </row>
    <row r="5" spans="1:9" ht="15" x14ac:dyDescent="0.3">
      <c r="A5" s="3"/>
      <c r="B5" s="3"/>
      <c r="C5" s="3"/>
      <c r="D5" s="3"/>
      <c r="E5" s="3"/>
      <c r="F5" s="3"/>
      <c r="G5" s="3"/>
    </row>
    <row r="6" spans="1:9" ht="15" x14ac:dyDescent="0.3">
      <c r="A6" s="3"/>
      <c r="B6" s="3"/>
      <c r="C6" s="3"/>
      <c r="D6" s="3"/>
      <c r="E6" s="3"/>
      <c r="F6" s="3"/>
      <c r="G6" s="3"/>
    </row>
    <row r="7" spans="1:9" ht="15.75" thickBot="1" x14ac:dyDescent="0.35">
      <c r="A7" s="3"/>
      <c r="B7" s="3"/>
      <c r="C7" s="3"/>
      <c r="D7" s="3"/>
      <c r="E7" s="3"/>
      <c r="F7" s="3"/>
      <c r="G7" s="3"/>
    </row>
    <row r="8" spans="1:9" ht="18.75" thickBot="1" x14ac:dyDescent="0.4">
      <c r="A8" s="57"/>
      <c r="B8" s="54" t="s">
        <v>72</v>
      </c>
      <c r="C8" s="55" t="s">
        <v>3</v>
      </c>
      <c r="D8" s="54" t="s">
        <v>73</v>
      </c>
      <c r="E8" s="55" t="s">
        <v>3</v>
      </c>
      <c r="F8" s="54" t="s">
        <v>75</v>
      </c>
      <c r="G8" s="55" t="s">
        <v>3</v>
      </c>
      <c r="H8" s="54" t="s">
        <v>17</v>
      </c>
      <c r="I8" s="55" t="s">
        <v>3</v>
      </c>
    </row>
    <row r="9" spans="1:9" ht="18" x14ac:dyDescent="0.35">
      <c r="A9" s="56" t="s">
        <v>49</v>
      </c>
      <c r="B9" s="172">
        <v>4131</v>
      </c>
      <c r="C9" s="92">
        <f>B9/B13*100</f>
        <v>3.6234617172629746</v>
      </c>
      <c r="D9" s="172">
        <v>436</v>
      </c>
      <c r="E9" s="92">
        <f>D9/$D$13*100</f>
        <v>0.89221765199418834</v>
      </c>
      <c r="F9" s="172">
        <v>224</v>
      </c>
      <c r="G9" s="92">
        <f>F9/$F$13*100</f>
        <v>0.87815587266739847</v>
      </c>
      <c r="H9" s="93">
        <f>SUM(B9,D9,F9)</f>
        <v>4791</v>
      </c>
      <c r="I9" s="98">
        <f>H9/$H$13*100</f>
        <v>2.5432366149632131</v>
      </c>
    </row>
    <row r="10" spans="1:9" ht="18" x14ac:dyDescent="0.35">
      <c r="A10" s="58" t="s">
        <v>76</v>
      </c>
      <c r="B10" s="172">
        <v>11832</v>
      </c>
      <c r="C10" s="92">
        <f>B10/$B$13*100</f>
        <v>10.378310103765557</v>
      </c>
      <c r="D10" s="172">
        <v>2229</v>
      </c>
      <c r="E10" s="92">
        <f t="shared" ref="E10:E12" si="0">D10/$D$13*100</f>
        <v>4.5613604272822146</v>
      </c>
      <c r="F10" s="172">
        <v>1468</v>
      </c>
      <c r="G10" s="92">
        <f t="shared" ref="G10:G12" si="1">F10/$F$13*100</f>
        <v>5.7550572369452722</v>
      </c>
      <c r="H10" s="93">
        <f>SUM(B10,D10,F10)</f>
        <v>15529</v>
      </c>
      <c r="I10" s="98">
        <f>H10/$H$13*100</f>
        <v>8.2433565839623739</v>
      </c>
    </row>
    <row r="11" spans="1:9" ht="18" x14ac:dyDescent="0.35">
      <c r="A11" s="58" t="s">
        <v>51</v>
      </c>
      <c r="B11" s="172">
        <v>32357</v>
      </c>
      <c r="C11" s="92">
        <f t="shared" ref="C11:C12" si="2">B11/$B$13*100</f>
        <v>28.381590604085716</v>
      </c>
      <c r="D11" s="172">
        <v>17367</v>
      </c>
      <c r="E11" s="92">
        <f t="shared" si="0"/>
        <v>35.539321014181354</v>
      </c>
      <c r="F11" s="172">
        <v>10509</v>
      </c>
      <c r="G11" s="92">
        <f t="shared" si="1"/>
        <v>41.19883957973969</v>
      </c>
      <c r="H11" s="93">
        <f>SUM(B11,D11,F11)</f>
        <v>60233</v>
      </c>
      <c r="I11" s="98">
        <f>H11/$H$13*100</f>
        <v>31.973861621598665</v>
      </c>
    </row>
    <row r="12" spans="1:9" ht="18" x14ac:dyDescent="0.35">
      <c r="A12" s="58" t="s">
        <v>52</v>
      </c>
      <c r="B12" s="172">
        <v>65687</v>
      </c>
      <c r="C12" s="92">
        <f t="shared" si="2"/>
        <v>57.616637574885758</v>
      </c>
      <c r="D12" s="172">
        <v>28835</v>
      </c>
      <c r="E12" s="92">
        <f t="shared" si="0"/>
        <v>59.007100906542242</v>
      </c>
      <c r="F12" s="172">
        <v>13307</v>
      </c>
      <c r="G12" s="92">
        <f t="shared" si="1"/>
        <v>52.167947310647648</v>
      </c>
      <c r="H12" s="93">
        <f>SUM(B12,D12,F12)</f>
        <v>107829</v>
      </c>
      <c r="I12" s="98">
        <f>H12/$H$13*100</f>
        <v>57.239545179475748</v>
      </c>
    </row>
    <row r="13" spans="1:9" ht="18.75" thickBot="1" x14ac:dyDescent="0.4">
      <c r="A13" s="94" t="s">
        <v>17</v>
      </c>
      <c r="B13" s="86">
        <f>SUM(B9:B12)</f>
        <v>114007</v>
      </c>
      <c r="C13" s="87">
        <f>SUM(C9:C12)</f>
        <v>100</v>
      </c>
      <c r="D13" s="86">
        <f t="shared" ref="D13:I13" si="3">SUM(D9:D12)</f>
        <v>48867</v>
      </c>
      <c r="E13" s="87">
        <f t="shared" si="3"/>
        <v>100</v>
      </c>
      <c r="F13" s="86">
        <f t="shared" si="3"/>
        <v>25508</v>
      </c>
      <c r="G13" s="87">
        <f t="shared" si="3"/>
        <v>100</v>
      </c>
      <c r="H13" s="86">
        <f>SUM(B13,D13,F13)</f>
        <v>188382</v>
      </c>
      <c r="I13" s="87">
        <f t="shared" si="3"/>
        <v>100</v>
      </c>
    </row>
    <row r="14" spans="1:9" ht="15" customHeight="1" x14ac:dyDescent="0.3">
      <c r="A14" s="379" t="s">
        <v>298</v>
      </c>
      <c r="B14" s="379"/>
      <c r="C14" s="379"/>
      <c r="D14" s="379"/>
      <c r="E14" s="379"/>
      <c r="F14" s="379"/>
      <c r="G14" s="379"/>
    </row>
    <row r="15" spans="1:9" ht="14.25" x14ac:dyDescent="0.3">
      <c r="A15" s="197" t="s">
        <v>275</v>
      </c>
      <c r="B15" s="197"/>
      <c r="C15" s="197"/>
      <c r="D15" s="197"/>
      <c r="E15" s="197"/>
      <c r="F15" s="197"/>
      <c r="G15" s="197"/>
    </row>
  </sheetData>
  <mergeCells count="5">
    <mergeCell ref="E1:G1"/>
    <mergeCell ref="C1:D1"/>
    <mergeCell ref="A3:G3"/>
    <mergeCell ref="B4:E4"/>
    <mergeCell ref="A14:G14"/>
  </mergeCells>
  <hyperlinks>
    <hyperlink ref="E1" location="íNDICE!A1" display="Volver al í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21</vt:i4>
      </vt:variant>
    </vt:vector>
  </HeadingPairs>
  <TitlesOfParts>
    <vt:vector size="39" baseType="lpstr">
      <vt:lpstr>Índice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'1'!Área_de_impresión</vt:lpstr>
      <vt:lpstr>'10'!Área_de_impresión</vt:lpstr>
      <vt:lpstr>'11'!Área_de_impresión</vt:lpstr>
      <vt:lpstr>'12'!Área_de_impresión</vt:lpstr>
      <vt:lpstr>'13'!Área_de_impresión</vt:lpstr>
      <vt:lpstr>'14'!Área_de_impresión</vt:lpstr>
      <vt:lpstr>'15'!Área_de_impresión</vt:lpstr>
      <vt:lpstr>'16'!Área_de_impresión</vt:lpstr>
      <vt:lpstr>'17'!Área_de_impresión</vt:lpstr>
      <vt:lpstr>'2'!Área_de_impresión</vt:lpstr>
      <vt:lpstr>'3'!Área_de_impresión</vt:lpstr>
      <vt:lpstr>'4'!Área_de_impresión</vt:lpstr>
      <vt:lpstr>'5'!Área_de_impresión</vt:lpstr>
      <vt:lpstr>'6'!Área_de_impresión</vt:lpstr>
      <vt:lpstr>'7'!Área_de_impresión</vt:lpstr>
      <vt:lpstr>'8'!Área_de_impresión</vt:lpstr>
      <vt:lpstr>'9'!Área_de_impresión</vt:lpstr>
      <vt:lpstr>Índice!Área_de_impresión</vt:lpstr>
      <vt:lpstr>'14'!Títulos_a_imprimir</vt:lpstr>
      <vt:lpstr>'15'!Títulos_a_imprimir</vt:lpstr>
      <vt:lpstr>'16'!Títulos_a_imprimir</vt:lpstr>
    </vt:vector>
  </TitlesOfParts>
  <Company>Comunidad de Madrid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IEM2177</dc:creator>
  <cp:lastModifiedBy>ICM</cp:lastModifiedBy>
  <cp:lastPrinted>2014-04-28T11:48:43Z</cp:lastPrinted>
  <dcterms:created xsi:type="dcterms:W3CDTF">2010-04-20T11:20:27Z</dcterms:created>
  <dcterms:modified xsi:type="dcterms:W3CDTF">2014-11-28T11:12:10Z</dcterms:modified>
</cp:coreProperties>
</file>