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00" windowHeight="6105" activeTab="0"/>
  </bookViews>
  <sheets>
    <sheet name="Indice" sheetId="1" r:id="rId1"/>
    <sheet name="AMTA" sheetId="2" r:id="rId2"/>
    <sheet name="AG. ADM.DIGITAL" sheetId="3" r:id="rId3"/>
    <sheet name="OBRAS MADRID" sheetId="4" r:id="rId4"/>
    <sheet name="Hosp. FUENLABRADA" sheetId="5" r:id="rId5"/>
    <sheet name="MADRID ACTIVA" sheetId="6" r:id="rId6"/>
    <sheet name="RTVM" sheetId="7" r:id="rId7"/>
    <sheet name="MADRID CULTURA Y TURISMO" sheetId="8" r:id="rId8"/>
    <sheet name="UCR" sheetId="9" r:id="rId9"/>
    <sheet name="IECSUASV" sheetId="10" r:id="rId10"/>
    <sheet name="ALCALINGUA" sheetId="11" r:id="rId11"/>
    <sheet name="CANAL Comunic." sheetId="12" r:id="rId12"/>
    <sheet name="CYII" sheetId="13" r:id="rId13"/>
    <sheet name="CYII, S.A." sheetId="14" r:id="rId14"/>
    <sheet name="CANAL Energía" sheetId="15" r:id="rId15"/>
    <sheet name="CANAL Extensia" sheetId="16" r:id="rId16"/>
    <sheet name="CANAL Gest. Lanzarote" sheetId="17" r:id="rId17"/>
    <sheet name="CTC" sheetId="18" r:id="rId18"/>
    <sheet name="CRUSA" sheetId="19" r:id="rId19"/>
    <sheet name="HIDRÁULICA" sheetId="20" r:id="rId20"/>
    <sheet name="HISPANAGUA" sheetId="21" r:id="rId21"/>
    <sheet name="METRO" sheetId="22" r:id="rId22"/>
    <sheet name="PARTICIPACIONES CRM" sheetId="23" r:id="rId23"/>
    <sheet name="UNIVERSITAS XXI" sheetId="24" r:id="rId24"/>
    <sheet name="OYD" sheetId="25" r:id="rId25"/>
  </sheets>
  <externalReferences>
    <externalReference r:id="rId28"/>
    <externalReference r:id="rId29"/>
    <externalReference r:id="rId30"/>
    <externalReference r:id="rId31"/>
  </externalReferences>
  <definedNames/>
  <calcPr fullCalcOnLoad="1"/>
</workbook>
</file>

<file path=xl/sharedStrings.xml><?xml version="1.0" encoding="utf-8"?>
<sst xmlns="http://schemas.openxmlformats.org/spreadsheetml/2006/main" count="2818" uniqueCount="166">
  <si>
    <t>CUENTA DE PÉRDIDAS Y GANANCIAS</t>
  </si>
  <si>
    <t>EMPRESAS Y ENTES PÚBLICOS DE LA COMUNIDAD DE MADRID</t>
  </si>
  <si>
    <t>AGENCIA MADRILEÑA PARA LA TUTELA DE ADULTOS (AMTA)</t>
  </si>
  <si>
    <t>AGENCIA PARA LA ADMINISTRACIÓN DIGITAL DE LA COMUNIDAD DE MADRID</t>
  </si>
  <si>
    <t>EMPRESA PÚBLICA HOSPITAL UNIVERSITARIO DE FUENLABRADA</t>
  </si>
  <si>
    <t>MADRID ACTIVA, S.A.</t>
  </si>
  <si>
    <t>MADRID CULTURA Y TURISMO, S.A.</t>
  </si>
  <si>
    <t>UNIDAD CENTRAL DE RADIODIAGNÓSTICO (UCR)</t>
  </si>
  <si>
    <t>AGRUPACIÓN DE INTERÉS ECONÓMICO CENTRO SUPERIOR DE INVESTIGACIÓN DEL AUTOMÓVIL Y DE LA SEGURIDAD VIAL</t>
  </si>
  <si>
    <t>ALCALINGUA – UNIVERSIDAD DE ALCALÁ, S.R.L.</t>
  </si>
  <si>
    <t>CANAL DE COMUNICACIONES UNIDAS, S.A.</t>
  </si>
  <si>
    <t>CANAL DE ISABEL II</t>
  </si>
  <si>
    <t>CANAL ENERGÍA, S.L.</t>
  </si>
  <si>
    <t>CANAL EXTENSIA, S.A.</t>
  </si>
  <si>
    <t>CANAL GESTIÓN LANZAROTE, S.A.U.</t>
  </si>
  <si>
    <t>CENTRO DE TRANSPORTES DE COSLADA, S.A.</t>
  </si>
  <si>
    <t>CIUDAD RESIDENCIAL UNIVERSITARIA, S.A. (CRUSA)</t>
  </si>
  <si>
    <t>HIDRÁULICA SANTILLANA, S.A.</t>
  </si>
  <si>
    <t>HISPANAGUA, S.A.</t>
  </si>
  <si>
    <t>METRO DE MADRID, S.A.</t>
  </si>
  <si>
    <t>PARTICIPACIONES CRM, S.A. en liquidación</t>
  </si>
  <si>
    <t>OCIO Y DEPORTE CANAL, S.L.U.</t>
  </si>
  <si>
    <t xml:space="preserve">CUADRO D2: Cuestionario de información contable normalizada para sociedades, fundaciones, consorcios y demás entidades públicas sujetas, según su normativa específica, al Plan General de Contabilidad de la empresa española o a alguna de sus adaptaciones sectoriales CUENTA DE PÉRDIDAS Y GANANCIAS Y ESTADO DE INGRESOS Y GASTOS RECONOCIDOS Unidad: todo el cuestionario debe completarse en miles de euros sin decimales </t>
  </si>
  <si>
    <t>(miles de euros)</t>
  </si>
  <si>
    <t/>
  </si>
  <si>
    <t>CUENTA DE PERDIDAS Y GANANCIAS</t>
  </si>
  <si>
    <t>T</t>
  </si>
  <si>
    <t>T-1</t>
  </si>
  <si>
    <t>A) OPERACIONES CONTINUADAS</t>
  </si>
  <si>
    <t>700, 701, 702, 703, 704, 705, (706), (708), (709)</t>
  </si>
  <si>
    <t>1. Importe neto de la cifra de negocios.</t>
  </si>
  <si>
    <t>71, 7930, (6930)</t>
  </si>
  <si>
    <t>2. Variación de existencias de productos terminados y en curso de fabricación.</t>
  </si>
  <si>
    <t>73</t>
  </si>
  <si>
    <t>3. Trabajos realizados por la empresa para su activo.</t>
  </si>
  <si>
    <t>4. Aprovisionamientos.</t>
  </si>
  <si>
    <t>(600),  6060, 6080, 6090, 610</t>
  </si>
  <si>
    <t>a) Consumo de mercaderías.</t>
  </si>
  <si>
    <t>(601), (602), 6061, 6062, 6081, 6082, 6091, 6092, 611, 612</t>
  </si>
  <si>
    <t>b) Consumo de materias primas y otras materias consumibles.</t>
  </si>
  <si>
    <t>(607)</t>
  </si>
  <si>
    <t>c) Trabajos realizados por otras empresas.</t>
  </si>
  <si>
    <t>(6931), (6932), (6933), 7931, 7932, 7933</t>
  </si>
  <si>
    <t>d) Deterioro de mercaderías, materias primas y otros aprovisionamientos.</t>
  </si>
  <si>
    <t>5. Otros ingresos de explotación.</t>
  </si>
  <si>
    <t>75</t>
  </si>
  <si>
    <t>a) Ingresos accesorios y otros de gestión corriente.</t>
  </si>
  <si>
    <t>740, 747</t>
  </si>
  <si>
    <t>b) Subvenciones de explotación incorporadas al resultado del ejercicio.</t>
  </si>
  <si>
    <t>6. Gastos de personal.</t>
  </si>
  <si>
    <t>(640) (641) (6450)</t>
  </si>
  <si>
    <t>a) Sueldos, salarios y asimilados.</t>
  </si>
  <si>
    <t>(642), (643), (649)</t>
  </si>
  <si>
    <t>b) Cargas sociales.</t>
  </si>
  <si>
    <t>(644), (6457), 7950, 7957</t>
  </si>
  <si>
    <t>c) Provisiones.</t>
  </si>
  <si>
    <t>7. Otros gastos de explotación.</t>
  </si>
  <si>
    <t xml:space="preserve"> (625) (620), (621), (622), (623), (624), (626), (627), (628), (629)</t>
  </si>
  <si>
    <t>a) Servicios exteriores.</t>
  </si>
  <si>
    <t>(631), (634), 636, 639</t>
  </si>
  <si>
    <t>b) Tributos.</t>
  </si>
  <si>
    <t>(650), (694), (695), 794, 7954</t>
  </si>
  <si>
    <t>c) Pérdidas, deterioro y variación de provisiones por operaciones comerciales.</t>
  </si>
  <si>
    <t>(651), (659)</t>
  </si>
  <si>
    <t>d) Otros gastos de gestión corriente.</t>
  </si>
  <si>
    <t>8. Amortización de inmovilizado.</t>
  </si>
  <si>
    <t>(680)</t>
  </si>
  <si>
    <t>a) Amortización del inmovilizado intangible</t>
  </si>
  <si>
    <t>(681)</t>
  </si>
  <si>
    <t>b) Amortización del inmovilizado material</t>
  </si>
  <si>
    <t>(682)</t>
  </si>
  <si>
    <t>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</si>
  <si>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</si>
  <si>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</si>
  <si>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</si>
  <si>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</si>
  <si>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a) Deterioros y pérdidas.</t>
  </si>
  <si>
    <t>(690), 790</t>
  </si>
  <si>
    <t>Del inmovilizado intangible</t>
  </si>
  <si>
    <t>(691), 791</t>
  </si>
  <si>
    <t>Del inmovilizado material</t>
  </si>
  <si>
    <t>(692), 792</t>
  </si>
  <si>
    <t>De las inversiones inmobiliarias</t>
  </si>
  <si>
    <t>b) Resultados por enajenaciones y otras..</t>
  </si>
  <si>
    <t>(670), 770</t>
  </si>
  <si>
    <t>(671), 771</t>
  </si>
  <si>
    <t>(672), 772</t>
  </si>
  <si>
    <t>774;(NECA 7ª 6)</t>
  </si>
  <si>
    <t>12. Diferencia negativa de combinaciones de negocio</t>
  </si>
  <si>
    <t>13. Otros resultados</t>
  </si>
  <si>
    <t>(678)</t>
  </si>
  <si>
    <t>Gastos excepcionales</t>
  </si>
  <si>
    <t>778</t>
  </si>
  <si>
    <t>Ingresos excepcionales</t>
  </si>
  <si>
    <t>A.1) RESULTADO DE EXPLOTACIÓN (1+2+3+4+5+6+7+8+9+10+11+12+13)</t>
  </si>
  <si>
    <t>14. Ingresos financieros.</t>
  </si>
  <si>
    <t>760</t>
  </si>
  <si>
    <t>a) De participaciones en instrumentos de patrimonio.</t>
  </si>
  <si>
    <t>761, 762, 767, 769</t>
  </si>
  <si>
    <t>b) De valores negociables y otros instrumentos financieros.</t>
  </si>
  <si>
    <t>15. Gastos financieros.</t>
  </si>
  <si>
    <t>(6610), (6611), (6615), (6616), (6620), (6621), (6640), (6641), (6650), (6651), (6654), (6655)</t>
  </si>
  <si>
    <t>a) Por deudas con empresas del grupo y asociadas.</t>
  </si>
  <si>
    <t>(6612), (6613), (6617), (6618), (6622), (6623), (6624), (6642), (6643), (6652), (6653), (6656), (6657), (669)</t>
  </si>
  <si>
    <t>b) Por deudas con terceros.</t>
  </si>
  <si>
    <t>(660)</t>
  </si>
  <si>
    <t>c) Por actualización de provisiones.</t>
  </si>
  <si>
    <t>(663), 763</t>
  </si>
  <si>
    <t>16. Variación de valor razonable en instrumentos financiero.</t>
  </si>
  <si>
    <t>(668), 768</t>
  </si>
  <si>
    <t>17. Diferencias de cambio.</t>
  </si>
  <si>
    <t>(666), (667), (673), (675), (696), (697), (698), (699)</t>
  </si>
  <si>
    <t>18. Deterioro y resultado por enajenaciones de instrumentos financieros.</t>
  </si>
  <si>
    <t>19. Otros ingresos y gastos de caracter financiero</t>
  </si>
  <si>
    <t>A.2) RESULTADO FINANCIERO (14+15+16+17+18+19).</t>
  </si>
  <si>
    <t>A.3) RESULTADO ANTES DE IMPUESTOS (A.1+A.2)</t>
  </si>
  <si>
    <t>(6300), 6301, (633), 638</t>
  </si>
  <si>
    <t>20. Impuestos sobre beneficios.</t>
  </si>
  <si>
    <t>A.4) RESULTADO DEL EJERCICIO PROCEDENTE DE OPERACIONES CONTINUADAS (A.3+20)</t>
  </si>
  <si>
    <t>B) OPERACIONES INTERRUMPIDAS</t>
  </si>
  <si>
    <t>21. Resultado del ejercicio precedente de operaciones interrumpidas neto de impuestos</t>
  </si>
  <si>
    <t>A.5) RESULTADO DEL EJERCICIO (A.4 + 21)</t>
  </si>
  <si>
    <t>(1) En la primera columna deben figurar los datos acumulados relativos al  mes  anterior del año de referencia. En la segunda columna siempre deben figurar los datos a 31 de Diciembre del año inmediato anterior.</t>
  </si>
  <si>
    <t xml:space="preserve">(miles de euros) </t>
  </si>
  <si>
    <t xml:space="preserve"> </t>
  </si>
  <si>
    <t xml:space="preserve">         a) Consumo de mercaderías.</t>
  </si>
  <si>
    <t xml:space="preserve">         b) Consumo de materias primas y otras materias consumibles.</t>
  </si>
  <si>
    <t xml:space="preserve">         c) Trabajos realizados por otras empresas.</t>
  </si>
  <si>
    <t xml:space="preserve">         d) Deterioro de mercaderías, materias primas y otros aprovisionamientos.</t>
  </si>
  <si>
    <t xml:space="preserve">         a) Ingresos accesorios y otros de gestión corriente.</t>
  </si>
  <si>
    <t xml:space="preserve">         b) Subvenciones de explotación incorporadas al resultado del ejercicio.</t>
  </si>
  <si>
    <t xml:space="preserve">         a) Sueldos, salarios y asimilados.</t>
  </si>
  <si>
    <t xml:space="preserve">         b) Cargas sociales.</t>
  </si>
  <si>
    <t xml:space="preserve">         c) Provisiones.</t>
  </si>
  <si>
    <t xml:space="preserve">         a) Servicios exteriores.</t>
  </si>
  <si>
    <t xml:space="preserve">         b) Tributos.</t>
  </si>
  <si>
    <t xml:space="preserve">         c) Pérdidas, deterioro y variación de provisiones por operaciones comerciales.</t>
  </si>
  <si>
    <t xml:space="preserve">         d) Otros gastos de gestión corriente.</t>
  </si>
  <si>
    <t xml:space="preserve">         a) Amortización del inmovilizado intangible</t>
  </si>
  <si>
    <t xml:space="preserve">         b) Amortización del inmovilizado material</t>
  </si>
  <si>
    <t xml:space="preserve">         c) Amortización de las inversiones inmobiliarias</t>
  </si>
  <si>
    <t xml:space="preserve">         a) Deterioros y pérdidas.</t>
  </si>
  <si>
    <t xml:space="preserve">         Del inmovilizado intangible</t>
  </si>
  <si>
    <t xml:space="preserve">         Del inmovilizado material</t>
  </si>
  <si>
    <t xml:space="preserve">         De las inversiones inmobiliarias</t>
  </si>
  <si>
    <t xml:space="preserve">         b) Resultados por enajenaciones y otras..</t>
  </si>
  <si>
    <t>774;(NECA 7Âª 6)</t>
  </si>
  <si>
    <t xml:space="preserve">         Gastos excepcionales</t>
  </si>
  <si>
    <t xml:space="preserve">         Ingresos excepcionales</t>
  </si>
  <si>
    <t xml:space="preserve">         a) De participaciones en instrumentos de patrimonio.</t>
  </si>
  <si>
    <t xml:space="preserve">         b) De valores negociables y otros instrumentos financieros.</t>
  </si>
  <si>
    <t xml:space="preserve">         a) Por deudas con empresas del grupo y asociadas.</t>
  </si>
  <si>
    <t xml:space="preserve">         b) Por deudas con terceros.</t>
  </si>
  <si>
    <t xml:space="preserve">         c) Por actualización de provisiones.</t>
  </si>
  <si>
    <t>T (30/06/2019)</t>
  </si>
  <si>
    <t>T-1 (31/12/2018)</t>
  </si>
  <si>
    <t>NOTA: En la primera columna (T) deben figurar los datos acumulados relativos al mes anterior del año de referencia. En la segunda columna (T-1) siempre deben figurar los datos a 31 de diciembre del año anterior</t>
  </si>
  <si>
    <t>2T 2019</t>
  </si>
  <si>
    <t>4T 2018</t>
  </si>
  <si>
    <t>Junio 2019</t>
  </si>
  <si>
    <t>Diciembre 2018</t>
  </si>
  <si>
    <t>Trimestre II_2019</t>
  </si>
  <si>
    <t>OBRAS DE MADRID, GESTIÓN DE OBRAS E INFRAESTRUCTURAS, S.A. (ARPROMA) + NUEVO ARPEGIO, S.A.</t>
  </si>
  <si>
    <t>CANAL DE ISABEL II, S.A.</t>
  </si>
  <si>
    <t>RADIO TELEVISIÓN MADRID, S.A. (RTVM)</t>
  </si>
  <si>
    <t>UNIVERSITAS XXI, SOLUCIONES Y TECNOLOGÍA PARA LA UNIVERSIDAD, S.A. (OCU, S.A)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</si>
</sst>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  <numFmt numFmtId="165" formatCode="#,##0.00_ ;[Red]\-#,##0.00\ "/>
    <numFmt numFmtId="166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48"/>
      <name val="Verdana"/>
      <family val="2"/>
    </font>
    <font>
      <u val="single"/>
      <sz val="11"/>
      <color indexed="30"/>
      <name val="Calibri"/>
      <family val="2"/>
    </font>
    <font>
      <b/>
      <sz val="9"/>
      <name val="Verdana"/>
      <family val="0"/>
    </font>
    <font>
      <b/>
      <sz val="10"/>
      <name val="Verdana"/>
      <family val="2"/>
    </font>
    <font>
      <sz val="9"/>
      <name val="Verdana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b/>
      <sz val="8"/>
      <color indexed="48"/>
      <name val="Verdana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0"/>
    </font>
    <font>
      <sz val="10"/>
      <color theme="1"/>
      <name val="Calibri"/>
      <family val="2"/>
    </font>
    <font>
      <b/>
      <sz val="10"/>
      <color theme="1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 style="medium">
        <color indexed="44"/>
      </top>
      <bottom/>
    </border>
    <border>
      <left style="medium">
        <color indexed="44"/>
      </left>
      <right/>
      <top/>
      <bottom/>
    </border>
    <border>
      <left style="medium">
        <color indexed="44"/>
      </left>
      <right/>
      <top/>
      <bottom style="medium">
        <color indexed="4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33" borderId="11" xfId="0" applyNumberFormat="1" applyFont="1" applyFill="1" applyBorder="1" applyAlignment="1" applyProtection="1">
      <alignment horizontal="left" vertical="center" wrapText="1"/>
      <protection/>
    </xf>
    <xf numFmtId="0" fontId="4" fillId="33" borderId="12" xfId="0" applyNumberFormat="1" applyFont="1" applyFill="1" applyBorder="1" applyAlignment="1" applyProtection="1">
      <alignment horizontal="left" vertical="center" wrapText="1"/>
      <protection/>
    </xf>
    <xf numFmtId="0" fontId="38" fillId="0" borderId="0" xfId="46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Continuous" wrapText="1"/>
    </xf>
    <xf numFmtId="49" fontId="47" fillId="34" borderId="14" xfId="0" applyNumberFormat="1" applyFont="1" applyFill="1" applyBorder="1" applyAlignment="1">
      <alignment horizontal="centerContinuous" wrapText="1"/>
    </xf>
    <xf numFmtId="164" fontId="7" fillId="35" borderId="14" xfId="0" applyNumberFormat="1" applyFont="1" applyFill="1" applyBorder="1" applyAlignment="1" applyProtection="1">
      <alignment horizontal="right" wrapText="1"/>
      <protection locked="0"/>
    </xf>
    <xf numFmtId="49" fontId="8" fillId="36" borderId="14" xfId="0" applyNumberFormat="1" applyFont="1" applyFill="1" applyBorder="1" applyAlignment="1">
      <alignment wrapText="1"/>
    </xf>
    <xf numFmtId="164" fontId="8" fillId="0" borderId="14" xfId="0" applyNumberFormat="1" applyFont="1" applyBorder="1" applyAlignment="1" applyProtection="1">
      <alignment horizontal="right" wrapText="1"/>
      <protection locked="0"/>
    </xf>
    <xf numFmtId="164" fontId="8" fillId="35" borderId="14" xfId="0" applyNumberFormat="1" applyFont="1" applyFill="1" applyBorder="1" applyAlignment="1" applyProtection="1">
      <alignment horizontal="right" wrapText="1"/>
      <protection locked="0"/>
    </xf>
    <xf numFmtId="49" fontId="6" fillId="37" borderId="14" xfId="0" applyNumberFormat="1" applyFont="1" applyFill="1" applyBorder="1" applyAlignment="1">
      <alignment wrapText="1"/>
    </xf>
    <xf numFmtId="164" fontId="6" fillId="34" borderId="14" xfId="0" applyNumberFormat="1" applyFont="1" applyFill="1" applyBorder="1" applyAlignment="1" applyProtection="1">
      <alignment horizontal="centerContinuous" wrapText="1"/>
      <protection locked="0"/>
    </xf>
    <xf numFmtId="0" fontId="0" fillId="0" borderId="0" xfId="0" applyNumberFormat="1" applyFont="1" applyAlignment="1">
      <alignment wrapText="1"/>
    </xf>
    <xf numFmtId="0" fontId="8" fillId="0" borderId="0" xfId="0" applyNumberFormat="1" applyFont="1" applyAlignment="1">
      <alignment/>
    </xf>
    <xf numFmtId="0" fontId="47" fillId="34" borderId="13" xfId="0" applyNumberFormat="1" applyFont="1" applyFill="1" applyBorder="1" applyAlignment="1">
      <alignment horizontal="center" vertical="center" wrapText="1"/>
    </xf>
    <xf numFmtId="49" fontId="6" fillId="34" borderId="14" xfId="0" applyNumberFormat="1" applyFont="1" applyFill="1" applyBorder="1" applyAlignment="1">
      <alignment horizontal="centerContinuous" wrapText="1"/>
    </xf>
    <xf numFmtId="49" fontId="47" fillId="34" borderId="14" xfId="0" applyNumberFormat="1" applyFont="1" applyFill="1" applyBorder="1" applyAlignment="1">
      <alignment horizontal="centerContinuous" wrapText="1"/>
    </xf>
    <xf numFmtId="49" fontId="8" fillId="36" borderId="14" xfId="0" applyNumberFormat="1" applyFont="1" applyFill="1" applyBorder="1" applyAlignment="1">
      <alignment wrapText="1"/>
    </xf>
    <xf numFmtId="49" fontId="6" fillId="37" borderId="14" xfId="0" applyNumberFormat="1" applyFont="1" applyFill="1" applyBorder="1" applyAlignment="1">
      <alignment wrapText="1"/>
    </xf>
    <xf numFmtId="0" fontId="8" fillId="0" borderId="0" xfId="0" applyNumberFormat="1" applyFont="1" applyAlignment="1">
      <alignment/>
    </xf>
    <xf numFmtId="17" fontId="47" fillId="34" borderId="13" xfId="0" applyNumberFormat="1" applyFont="1" applyFill="1" applyBorder="1" applyAlignment="1" quotePrefix="1">
      <alignment horizontal="center" vertical="center" wrapText="1"/>
    </xf>
    <xf numFmtId="17" fontId="47" fillId="34" borderId="13" xfId="0" applyNumberFormat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right" wrapText="1"/>
      <protection locked="0"/>
    </xf>
    <xf numFmtId="49" fontId="6" fillId="36" borderId="14" xfId="0" applyNumberFormat="1" applyFont="1" applyFill="1" applyBorder="1" applyAlignment="1">
      <alignment wrapText="1"/>
    </xf>
    <xf numFmtId="164" fontId="6" fillId="35" borderId="14" xfId="0" applyNumberFormat="1" applyFont="1" applyFill="1" applyBorder="1" applyAlignment="1" applyProtection="1">
      <alignment horizontal="right" wrapText="1"/>
      <protection locked="0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11" fillId="34" borderId="13" xfId="0" applyNumberFormat="1" applyFont="1" applyFill="1" applyBorder="1" applyAlignment="1" applyProtection="1">
      <alignment horizontal="left" vertical="center" wrapText="1"/>
      <protection/>
    </xf>
    <xf numFmtId="0" fontId="12" fillId="34" borderId="13" xfId="0" applyNumberFormat="1" applyFont="1" applyFill="1" applyBorder="1" applyAlignment="1" applyProtection="1">
      <alignment horizontal="left" vertical="center" wrapText="1"/>
      <protection/>
    </xf>
    <xf numFmtId="0" fontId="13" fillId="34" borderId="13" xfId="0" applyNumberFormat="1" applyFont="1" applyFill="1" applyBorder="1" applyAlignment="1" applyProtection="1">
      <alignment horizontal="center" vertical="center" wrapText="1"/>
      <protection/>
    </xf>
    <xf numFmtId="166" fontId="11" fillId="34" borderId="13" xfId="0" applyNumberFormat="1" applyFont="1" applyFill="1" applyBorder="1" applyAlignment="1" applyProtection="1">
      <alignment horizontal="right" vertical="center" wrapText="1"/>
      <protection/>
    </xf>
    <xf numFmtId="0" fontId="8" fillId="36" borderId="13" xfId="0" applyNumberFormat="1" applyFont="1" applyFill="1" applyBorder="1" applyAlignment="1" applyProtection="1">
      <alignment vertical="center" wrapText="1"/>
      <protection/>
    </xf>
    <xf numFmtId="16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6" fillId="38" borderId="13" xfId="0" applyNumberFormat="1" applyFont="1" applyFill="1" applyBorder="1" applyAlignment="1" applyProtection="1">
      <alignment vertical="center" wrapText="1"/>
      <protection/>
    </xf>
    <xf numFmtId="166" fontId="7" fillId="38" borderId="13" xfId="0" applyNumberFormat="1" applyFont="1" applyFill="1" applyBorder="1" applyAlignment="1" applyProtection="1">
      <alignment horizontal="right" vertical="center"/>
      <protection locked="0"/>
    </xf>
    <xf numFmtId="4" fontId="11" fillId="34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 locked="0"/>
    </xf>
    <xf numFmtId="4" fontId="7" fillId="38" borderId="13" xfId="0" applyNumberFormat="1" applyFont="1" applyFill="1" applyBorder="1" applyAlignment="1" applyProtection="1">
      <alignment horizontal="right" vertical="center"/>
      <protection locked="0"/>
    </xf>
    <xf numFmtId="0" fontId="48" fillId="0" borderId="0" xfId="0" applyFont="1" applyAlignment="1">
      <alignment/>
    </xf>
    <xf numFmtId="17" fontId="11" fillId="34" borderId="13" xfId="0" applyNumberFormat="1" applyFont="1" applyFill="1" applyBorder="1" applyAlignment="1" applyProtection="1">
      <alignment horizontal="left" vertical="center" wrapText="1"/>
      <protection/>
    </xf>
    <xf numFmtId="0" fontId="11" fillId="34" borderId="13" xfId="0" applyNumberFormat="1" applyFont="1" applyFill="1" applyBorder="1" applyAlignment="1" applyProtection="1">
      <alignment horizontal="center" vertical="center" wrapText="1"/>
      <protection/>
    </xf>
    <xf numFmtId="4" fontId="42" fillId="0" borderId="13" xfId="0" applyNumberFormat="1" applyFont="1" applyFill="1" applyBorder="1" applyAlignment="1" applyProtection="1">
      <alignment horizontal="righ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center"/>
      <protection locked="0"/>
    </xf>
    <xf numFmtId="4" fontId="49" fillId="38" borderId="13" xfId="0" applyNumberFormat="1" applyFont="1" applyFill="1" applyBorder="1" applyAlignment="1" applyProtection="1">
      <alignment horizontal="right" vertical="center"/>
      <protection locked="0"/>
    </xf>
    <xf numFmtId="4" fontId="49" fillId="34" borderId="13" xfId="0" applyNumberFormat="1" applyFont="1" applyFill="1" applyBorder="1" applyAlignment="1" applyProtection="1">
      <alignment horizontal="right" vertical="center" wrapText="1"/>
      <protection/>
    </xf>
    <xf numFmtId="49" fontId="11" fillId="34" borderId="13" xfId="0" applyNumberFormat="1" applyFont="1" applyFill="1" applyBorder="1" applyAlignment="1" applyProtection="1">
      <alignment horizontal="center" vertical="center" wrapText="1"/>
      <protection/>
    </xf>
    <xf numFmtId="14" fontId="11" fillId="34" borderId="13" xfId="0" applyNumberFormat="1" applyFont="1" applyFill="1" applyBorder="1" applyAlignment="1" applyProtection="1">
      <alignment horizontal="left" vertical="center" wrapText="1"/>
      <protection/>
    </xf>
    <xf numFmtId="3" fontId="11" fillId="34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/>
    </xf>
    <xf numFmtId="3" fontId="7" fillId="38" borderId="13" xfId="0" applyNumberFormat="1" applyFont="1" applyFill="1" applyBorder="1" applyAlignment="1" applyProtection="1">
      <alignment horizontal="right" vertical="center"/>
      <protection locked="0"/>
    </xf>
    <xf numFmtId="3" fontId="42" fillId="0" borderId="0" xfId="0" applyNumberFormat="1" applyFont="1" applyAlignment="1">
      <alignment/>
    </xf>
    <xf numFmtId="0" fontId="11" fillId="34" borderId="13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4" fontId="11" fillId="34" borderId="13" xfId="0" applyNumberFormat="1" applyFont="1" applyFill="1" applyBorder="1" applyAlignment="1">
      <alignment horizontal="right" vertical="center" wrapText="1"/>
    </xf>
    <xf numFmtId="0" fontId="8" fillId="36" borderId="13" xfId="0" applyFont="1" applyFill="1" applyBorder="1" applyAlignment="1">
      <alignment vertical="center" wrapText="1"/>
    </xf>
    <xf numFmtId="4" fontId="0" fillId="0" borderId="13" xfId="0" applyNumberFormat="1" applyBorder="1" applyAlignment="1" applyProtection="1">
      <alignment horizontal="right" vertical="center"/>
      <protection locked="0"/>
    </xf>
    <xf numFmtId="0" fontId="6" fillId="38" borderId="13" xfId="0" applyFont="1" applyFill="1" applyBorder="1" applyAlignment="1">
      <alignment vertical="center" wrapText="1"/>
    </xf>
    <xf numFmtId="4" fontId="0" fillId="39" borderId="13" xfId="0" applyNumberFormat="1" applyFont="1" applyFill="1" applyBorder="1" applyAlignment="1" applyProtection="1">
      <alignment horizontal="right" vertical="center"/>
      <protection locked="0"/>
    </xf>
    <xf numFmtId="4" fontId="10" fillId="39" borderId="13" xfId="0" applyNumberFormat="1" applyFont="1" applyFill="1" applyBorder="1" applyAlignment="1" applyProtection="1">
      <alignment horizontal="right" vertical="center"/>
      <protection locked="0"/>
    </xf>
    <xf numFmtId="0" fontId="47" fillId="34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0" fillId="0" borderId="19" xfId="0" applyNumberFormat="1" applyFont="1" applyBorder="1" applyAlignment="1">
      <alignment vertical="center" wrapText="1"/>
    </xf>
    <xf numFmtId="0" fontId="0" fillId="0" borderId="20" xfId="0" applyNumberFormat="1" applyFont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47" fillId="34" borderId="15" xfId="0" applyNumberFormat="1" applyFont="1" applyFill="1" applyBorder="1" applyAlignment="1">
      <alignment vertical="center" wrapText="1"/>
    </xf>
    <xf numFmtId="0" fontId="47" fillId="38" borderId="18" xfId="0" applyNumberFormat="1" applyFont="1" applyFill="1" applyBorder="1" applyAlignment="1">
      <alignment vertical="center" wrapText="1"/>
    </xf>
    <xf numFmtId="0" fontId="47" fillId="38" borderId="13" xfId="0" applyNumberFormat="1" applyFont="1" applyFill="1" applyBorder="1" applyAlignment="1">
      <alignment vertical="center" wrapText="1"/>
    </xf>
    <xf numFmtId="0" fontId="47" fillId="0" borderId="0" xfId="0" applyNumberFormat="1" applyFont="1" applyAlignment="1">
      <alignment horizontal="right" vertical="center" wrapText="1"/>
    </xf>
    <xf numFmtId="0" fontId="4" fillId="40" borderId="0" xfId="0" applyNumberFormat="1" applyFont="1" applyFill="1" applyBorder="1" applyAlignment="1" applyProtection="1">
      <alignment horizontal="right" vertical="center"/>
      <protection/>
    </xf>
    <xf numFmtId="0" fontId="4" fillId="40" borderId="0" xfId="0" applyFont="1" applyFill="1" applyAlignment="1">
      <alignment horizontal="righ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c\hac\INFORMES\INFORMES%202019\Anexo%20IE\6.-%20Junio\PyG%20ACUMULADO%20Jun19_4jul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rfiles\cah844\Documents\EJECUCION%20DE%20LAS%20EMPRESAS\Canal%20Gesti&#243;n%20Lanzarote%20BS%20y%20CR%202T2019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arca\Ger.%20Administracion%20Economica\Contabilidad\Trabajos%202019\BALANCE\PYG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erfiles\cah844\Documents\EJECUCION%20DE%20LAS%20EMPRESAS\Metro%20de%20Madrid%20BS%20y%20CR%202T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va año anterior"/>
      <sheetName val="proyec gastos e ingresos"/>
      <sheetName val="Sheet1"/>
      <sheetName val="BS Memoria"/>
      <sheetName val="PL Memoria"/>
      <sheetName val="Estado de Ing y Gtos reconocido"/>
      <sheetName val="Estado Cambios Patrimonio Neto"/>
      <sheetName val="Flujos de Efectivo"/>
      <sheetName val="PL para EOAF"/>
      <sheetName val="BL (activo) para EOAF"/>
      <sheetName val="BL (pasivo) para EOAF"/>
    </sheetNames>
    <sheetDataSet>
      <sheetData sheetId="1">
        <row r="6">
          <cell r="G6">
            <v>22794076.200000003</v>
          </cell>
          <cell r="J6">
            <v>40878732.04000001</v>
          </cell>
        </row>
        <row r="24">
          <cell r="G24">
            <v>3869339.880000001</v>
          </cell>
          <cell r="J24">
            <v>7423378.330000001</v>
          </cell>
        </row>
        <row r="33">
          <cell r="G33">
            <v>35309247.18</v>
          </cell>
          <cell r="J33">
            <v>68360054.86</v>
          </cell>
        </row>
        <row r="37">
          <cell r="G37">
            <v>10341789.05</v>
          </cell>
          <cell r="J37">
            <v>18960175.53</v>
          </cell>
        </row>
        <row r="42">
          <cell r="G42">
            <v>5445402.460000001</v>
          </cell>
          <cell r="J42">
            <v>9287630.690000001</v>
          </cell>
        </row>
        <row r="72">
          <cell r="G72">
            <v>701980.93</v>
          </cell>
          <cell r="J72">
            <v>1352555.33</v>
          </cell>
        </row>
        <row r="75">
          <cell r="G75">
            <v>140406.43</v>
          </cell>
          <cell r="J75">
            <v>181004.21000000002</v>
          </cell>
        </row>
        <row r="84">
          <cell r="G84">
            <v>67681.68</v>
          </cell>
          <cell r="J84">
            <v>874517.97</v>
          </cell>
        </row>
        <row r="85">
          <cell r="G85">
            <v>1729054.39</v>
          </cell>
          <cell r="J85">
            <v>2639434.69</v>
          </cell>
        </row>
        <row r="86">
          <cell r="G86">
            <v>9662.86</v>
          </cell>
          <cell r="J86">
            <v>4236.86</v>
          </cell>
        </row>
        <row r="89">
          <cell r="G89">
            <v>7422.68</v>
          </cell>
          <cell r="J89">
            <v>7913.01</v>
          </cell>
        </row>
        <row r="94">
          <cell r="G94">
            <v>0</v>
          </cell>
          <cell r="J94">
            <v>50.55</v>
          </cell>
        </row>
        <row r="96">
          <cell r="G96">
            <v>37248.5</v>
          </cell>
          <cell r="J96">
            <v>35372.47</v>
          </cell>
        </row>
        <row r="97">
          <cell r="G97">
            <v>0</v>
          </cell>
          <cell r="J97">
            <v>0</v>
          </cell>
        </row>
        <row r="99">
          <cell r="G99">
            <v>0</v>
          </cell>
          <cell r="J99">
            <v>57394.58</v>
          </cell>
        </row>
        <row r="107">
          <cell r="G107">
            <v>443417.55</v>
          </cell>
          <cell r="J107">
            <v>847969.45</v>
          </cell>
        </row>
        <row r="118">
          <cell r="G118">
            <v>823396.89</v>
          </cell>
          <cell r="J118">
            <v>1084177.1400000001</v>
          </cell>
        </row>
        <row r="130">
          <cell r="G130">
            <v>0</v>
          </cell>
          <cell r="J130">
            <v>0</v>
          </cell>
        </row>
        <row r="132">
          <cell r="G132">
            <v>0</v>
          </cell>
          <cell r="J132">
            <v>0</v>
          </cell>
        </row>
        <row r="133">
          <cell r="G133">
            <v>0.01</v>
          </cell>
          <cell r="J133">
            <v>0</v>
          </cell>
        </row>
        <row r="136">
          <cell r="G136">
            <v>328.9</v>
          </cell>
          <cell r="J136">
            <v>1798290.17</v>
          </cell>
        </row>
        <row r="139">
          <cell r="G139">
            <v>68066.89</v>
          </cell>
          <cell r="J139">
            <v>55524.770000000004</v>
          </cell>
        </row>
        <row r="144">
          <cell r="G144">
            <v>49183.35</v>
          </cell>
          <cell r="J144">
            <v>23278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">
          <cell r="C3" t="str">
            <v>jun-19</v>
          </cell>
          <cell r="D3" t="str">
            <v>dic-18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G"/>
      <sheetName val="PG 2019"/>
    </sheetNames>
    <sheetDataSet>
      <sheetData sheetId="1">
        <row r="85">
          <cell r="U85">
            <v>71393533.97000001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1"/>
      <sheetName val="D2"/>
    </sheetNames>
    <sheetDataSet>
      <sheetData sheetId="0">
        <row r="32">
          <cell r="D32">
            <v>63059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" width="111.7109375" style="5" bestFit="1" customWidth="1"/>
  </cols>
  <sheetData>
    <row r="1" ht="15">
      <c r="A1" s="1" t="s">
        <v>0</v>
      </c>
    </row>
    <row r="2" ht="15">
      <c r="A2" s="2" t="s">
        <v>1</v>
      </c>
    </row>
    <row r="3" ht="15.75" thickBot="1">
      <c r="A3" s="3" t="s">
        <v>161</v>
      </c>
    </row>
    <row r="4" ht="15">
      <c r="A4" s="4" t="s">
        <v>2</v>
      </c>
    </row>
    <row r="5" ht="15">
      <c r="A5" s="4" t="s">
        <v>3</v>
      </c>
    </row>
    <row r="6" ht="15">
      <c r="A6" s="4" t="s">
        <v>162</v>
      </c>
    </row>
    <row r="7" ht="15">
      <c r="A7" s="4" t="s">
        <v>4</v>
      </c>
    </row>
    <row r="8" ht="15">
      <c r="A8" s="4" t="s">
        <v>5</v>
      </c>
    </row>
    <row r="9" ht="15">
      <c r="A9" s="4" t="s">
        <v>164</v>
      </c>
    </row>
    <row r="10" ht="15">
      <c r="A10" s="4" t="s">
        <v>6</v>
      </c>
    </row>
    <row r="11" ht="15">
      <c r="A11" s="4" t="s">
        <v>7</v>
      </c>
    </row>
    <row r="12" ht="15">
      <c r="A12" s="4" t="s">
        <v>8</v>
      </c>
    </row>
    <row r="13" ht="15">
      <c r="A13" s="4" t="s">
        <v>9</v>
      </c>
    </row>
    <row r="14" ht="15">
      <c r="A14" s="4" t="s">
        <v>10</v>
      </c>
    </row>
    <row r="15" ht="15">
      <c r="A15" s="4" t="s">
        <v>11</v>
      </c>
    </row>
    <row r="16" ht="15">
      <c r="A16" s="4" t="s">
        <v>163</v>
      </c>
    </row>
    <row r="17" ht="15">
      <c r="A17" s="4" t="s">
        <v>12</v>
      </c>
    </row>
    <row r="18" ht="15">
      <c r="A18" s="4" t="s">
        <v>13</v>
      </c>
    </row>
    <row r="19" ht="15">
      <c r="A19" s="4" t="s">
        <v>14</v>
      </c>
    </row>
    <row r="20" ht="15">
      <c r="A20" s="4" t="s">
        <v>15</v>
      </c>
    </row>
    <row r="21" ht="15">
      <c r="A21" s="4" t="s">
        <v>16</v>
      </c>
    </row>
    <row r="22" ht="15">
      <c r="A22" s="4" t="s">
        <v>17</v>
      </c>
    </row>
    <row r="23" ht="15">
      <c r="A23" s="4" t="s">
        <v>18</v>
      </c>
    </row>
    <row r="24" ht="15">
      <c r="A24" s="4" t="s">
        <v>19</v>
      </c>
    </row>
    <row r="25" ht="15">
      <c r="A25" s="4" t="s">
        <v>20</v>
      </c>
    </row>
    <row r="26" ht="15">
      <c r="A26" s="4" t="s">
        <v>165</v>
      </c>
    </row>
    <row r="27" ht="15">
      <c r="A27" s="4" t="s">
        <v>21</v>
      </c>
    </row>
  </sheetData>
  <sheetProtection/>
  <hyperlinks>
    <hyperlink ref="A4" location="AMTA!A1" display="AGENCIA MADRILEÑA PARA LA TUTELA DE ADULTOS (AMTA)."/>
    <hyperlink ref="A5" location="'AG. ADM.DIGITAL'!A1" display="AGENCIA PARA LA ADMINISTRACIÓN DIGITAL DE LA COMUNIDAD DE MADRID."/>
    <hyperlink ref="A6" location="'OBRAS MADRID'!A1" display="OBRAS DE MADRID, GESTIÓN DE OBRAS E INFRAESTRUCTURAS, S.A. (ARPROMA)"/>
    <hyperlink ref="A7" location="'Hosp. FUENLABRADA'!A1" display="EMPRESA PÚBLICA HOSPITAL UNIVERSITARIO DE FUENLABRADA."/>
    <hyperlink ref="A8" location="'MADRID ACTIVA'!A1" display="MADRID ACTIVA, S.A."/>
    <hyperlink ref="A9" location="RTVM!A1" display="RADIO TELEVISIÓN MADRID (RTVM)."/>
    <hyperlink ref="A10" location="'MADRID CULTURA Y TURISMO'!A1" display="MADRID CULTURA Y TURISMO, S.A."/>
    <hyperlink ref="A11" location="UCR!A1" display="UNIDAD CENTRAL DE RADIODIAGNÓSTICO (UCR)."/>
    <hyperlink ref="A12" location="IECSUASV!A1" display="AGRUPACIÓN DE INTERÉS ECONÓMICO CENTRO SUPERIOR DE INVESTIGACIÓN DEL AUTOMÓVIL Y DE LA SEGURIDAD VIAL."/>
    <hyperlink ref="A13" location="ALCALINGUA!A1" display="ALCALINGUA – UNIVERSIDAD DE ALCALÁ, S.R.L."/>
    <hyperlink ref="A14" location="'CANAL Comunic.'!A1" display="CANAL DE COMUNICACIONES UNIDAS, S.A."/>
    <hyperlink ref="A15" location="CYII!A1" display="CANAL DE ISABEL II"/>
    <hyperlink ref="A16" location="'CYII, S.A.'!A1" display="CANAL DE ISABEL II, S.A."/>
    <hyperlink ref="A17" location="'CANAL Energía'!A1" display="CANAL ENERGÍA, S.L."/>
    <hyperlink ref="A18" location="'CANAL Extensia'!A1" display="CANAL EXTENSIA, S.A."/>
    <hyperlink ref="A19" location="'CANAL Gest. Lanzarote'!A1" display="CANAL GESTIÓN LANZAROTE, S.A.U."/>
    <hyperlink ref="A20" location="CTC!A1" display="CENTRO DE TRANSPORTES DE COSLADA, S.A."/>
    <hyperlink ref="A21" location="CRUSA!A1" display="CIUDAD RESIDENCIAL UNIVERSITARIA, S.A. (CRUSA)."/>
    <hyperlink ref="A22" location="HIDRÁULICA!A1" display="HIDRÁULICA SANTILLANA, S.A."/>
    <hyperlink ref="A23" location="HISPANAGUA!A1" display="HISPANAGUA, S.A."/>
    <hyperlink ref="A24" location="METRO!A1" display="METRO DE MADRID, S.A."/>
    <hyperlink ref="A25" location="'PARTICIPACIONES CRM'!A1" display="PARTICIPACIONES CRM, S.A. en liquidación"/>
    <hyperlink ref="A26" location="'UNIVERSITAS XXI'!A1" display="UNIVERSITAS XXI, SOLUCIONES Y TECNOLOGÍA PARA LA UNIVERSIDAD, S.A. (OCU, S.A)"/>
    <hyperlink ref="A27" location="OYD!A1" display="OCIO Y DEPORTE CANAL, S.L.U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1.75" thickBot="1">
      <c r="A2" s="34"/>
      <c r="B2" s="35" t="s">
        <v>0</v>
      </c>
      <c r="C2" s="36" t="s">
        <v>154</v>
      </c>
      <c r="D2" s="36" t="s">
        <v>155</v>
      </c>
    </row>
    <row r="3" spans="1:4" ht="15.75" thickBot="1">
      <c r="A3" s="34"/>
      <c r="B3" s="34" t="s">
        <v>28</v>
      </c>
      <c r="C3" s="37">
        <f>C58</f>
        <v>-59</v>
      </c>
      <c r="D3" s="37">
        <f>D58</f>
        <v>-139</v>
      </c>
    </row>
    <row r="4" spans="1:4" ht="23.25" thickBot="1">
      <c r="A4" s="38" t="s">
        <v>29</v>
      </c>
      <c r="B4" s="38" t="s">
        <v>30</v>
      </c>
      <c r="C4" s="39">
        <v>55</v>
      </c>
      <c r="D4" s="39">
        <v>108</v>
      </c>
    </row>
    <row r="5" spans="1:4" ht="15.75" thickBot="1">
      <c r="A5" s="38" t="s">
        <v>31</v>
      </c>
      <c r="B5" s="38" t="s">
        <v>32</v>
      </c>
      <c r="C5" s="39"/>
      <c r="D5" s="39"/>
    </row>
    <row r="6" spans="1:4" ht="15.75" thickBot="1">
      <c r="A6" s="38" t="s">
        <v>33</v>
      </c>
      <c r="B6" s="38" t="s">
        <v>34</v>
      </c>
      <c r="C6" s="39"/>
      <c r="D6" s="39"/>
    </row>
    <row r="7" spans="1:4" ht="15.75" thickBot="1">
      <c r="A7" s="38" t="s">
        <v>124</v>
      </c>
      <c r="B7" s="38" t="s">
        <v>35</v>
      </c>
      <c r="C7" s="39">
        <f>SUM(C8:C11)</f>
        <v>-1</v>
      </c>
      <c r="D7" s="39">
        <f>SUM(D8:D11)</f>
        <v>-1</v>
      </c>
    </row>
    <row r="8" spans="1:4" ht="15.75" thickBot="1">
      <c r="A8" s="38" t="s">
        <v>36</v>
      </c>
      <c r="B8" s="38" t="s">
        <v>125</v>
      </c>
      <c r="C8" s="39">
        <v>-1</v>
      </c>
      <c r="D8" s="39">
        <v>-1</v>
      </c>
    </row>
    <row r="9" spans="1:4" ht="34.5" thickBot="1">
      <c r="A9" s="38" t="s">
        <v>38</v>
      </c>
      <c r="B9" s="38" t="s">
        <v>126</v>
      </c>
      <c r="C9" s="39"/>
      <c r="D9" s="39"/>
    </row>
    <row r="10" spans="1:4" ht="15.75" thickBot="1">
      <c r="A10" s="38" t="s">
        <v>40</v>
      </c>
      <c r="B10" s="38" t="s">
        <v>127</v>
      </c>
      <c r="C10" s="39"/>
      <c r="D10" s="39"/>
    </row>
    <row r="11" spans="1:4" ht="23.25" thickBot="1">
      <c r="A11" s="38" t="s">
        <v>42</v>
      </c>
      <c r="B11" s="38" t="s">
        <v>128</v>
      </c>
      <c r="C11" s="39"/>
      <c r="D11" s="39"/>
    </row>
    <row r="12" spans="1:4" ht="15.75" thickBot="1">
      <c r="A12" s="38" t="s">
        <v>124</v>
      </c>
      <c r="B12" s="38" t="s">
        <v>44</v>
      </c>
      <c r="C12" s="39">
        <f>SUM(C13:C14)</f>
        <v>10</v>
      </c>
      <c r="D12" s="39">
        <f>SUM(D13:D14)</f>
        <v>17</v>
      </c>
    </row>
    <row r="13" spans="1:4" ht="15.75" thickBot="1">
      <c r="A13" s="38" t="s">
        <v>45</v>
      </c>
      <c r="B13" s="38" t="s">
        <v>129</v>
      </c>
      <c r="C13" s="39">
        <v>2</v>
      </c>
      <c r="D13" s="39"/>
    </row>
    <row r="14" spans="1:4" ht="15.75" thickBot="1">
      <c r="A14" s="38" t="s">
        <v>47</v>
      </c>
      <c r="B14" s="38" t="s">
        <v>130</v>
      </c>
      <c r="C14" s="39">
        <v>8</v>
      </c>
      <c r="D14" s="39">
        <v>17</v>
      </c>
    </row>
    <row r="15" spans="1:4" ht="15.75" thickBot="1">
      <c r="A15" s="38" t="s">
        <v>124</v>
      </c>
      <c r="B15" s="38" t="s">
        <v>49</v>
      </c>
      <c r="C15" s="39">
        <f>SUM(C16:C18)</f>
        <v>-43</v>
      </c>
      <c r="D15" s="39">
        <f>SUM(D16:D18)</f>
        <v>-78</v>
      </c>
    </row>
    <row r="16" spans="1:4" ht="15.75" thickBot="1">
      <c r="A16" s="38" t="s">
        <v>50</v>
      </c>
      <c r="B16" s="38" t="s">
        <v>131</v>
      </c>
      <c r="C16" s="39">
        <v>-34</v>
      </c>
      <c r="D16" s="39">
        <v>-62</v>
      </c>
    </row>
    <row r="17" spans="1:4" ht="15.75" thickBot="1">
      <c r="A17" s="38" t="s">
        <v>52</v>
      </c>
      <c r="B17" s="38" t="s">
        <v>132</v>
      </c>
      <c r="C17" s="39">
        <v>-9</v>
      </c>
      <c r="D17" s="39">
        <v>-16</v>
      </c>
    </row>
    <row r="18" spans="1:4" ht="15.75" thickBot="1">
      <c r="A18" s="38" t="s">
        <v>54</v>
      </c>
      <c r="B18" s="38" t="s">
        <v>133</v>
      </c>
      <c r="C18" s="39"/>
      <c r="D18" s="39"/>
    </row>
    <row r="19" spans="1:4" ht="15.75" thickBot="1">
      <c r="A19" s="38" t="s">
        <v>124</v>
      </c>
      <c r="B19" s="38" t="s">
        <v>56</v>
      </c>
      <c r="C19" s="39">
        <f>SUM(C20:C23)</f>
        <v>-20</v>
      </c>
      <c r="D19" s="39">
        <f>SUM(D20:D23)</f>
        <v>-64</v>
      </c>
    </row>
    <row r="20" spans="1:4" ht="34.5" thickBot="1">
      <c r="A20" s="38" t="s">
        <v>57</v>
      </c>
      <c r="B20" s="38" t="s">
        <v>134</v>
      </c>
      <c r="C20" s="39">
        <v>-20</v>
      </c>
      <c r="D20" s="39">
        <v>-64</v>
      </c>
    </row>
    <row r="21" spans="1:4" ht="15.75" thickBot="1">
      <c r="A21" s="38" t="s">
        <v>59</v>
      </c>
      <c r="B21" s="38" t="s">
        <v>135</v>
      </c>
      <c r="C21" s="39"/>
      <c r="D21" s="39"/>
    </row>
    <row r="22" spans="1:4" ht="15.75" thickBot="1">
      <c r="A22" s="38" t="s">
        <v>61</v>
      </c>
      <c r="B22" s="38" t="s">
        <v>136</v>
      </c>
      <c r="C22" s="39"/>
      <c r="D22" s="39"/>
    </row>
    <row r="23" spans="1:4" ht="15.75" thickBot="1">
      <c r="A23" s="38" t="s">
        <v>63</v>
      </c>
      <c r="B23" s="38" t="s">
        <v>137</v>
      </c>
      <c r="C23" s="39"/>
      <c r="D23" s="39"/>
    </row>
    <row r="24" spans="1:4" ht="15.75" thickBot="1">
      <c r="A24" s="38" t="s">
        <v>124</v>
      </c>
      <c r="B24" s="38" t="s">
        <v>65</v>
      </c>
      <c r="C24" s="39">
        <f>SUM(C25:C27)</f>
        <v>-60</v>
      </c>
      <c r="D24" s="39">
        <f>SUM(D25:D27)</f>
        <v>-121</v>
      </c>
    </row>
    <row r="25" spans="1:4" ht="15.75" thickBot="1">
      <c r="A25" s="38" t="s">
        <v>66</v>
      </c>
      <c r="B25" s="38" t="s">
        <v>138</v>
      </c>
      <c r="C25" s="39"/>
      <c r="D25" s="39"/>
    </row>
    <row r="26" spans="1:4" ht="15.75" thickBot="1">
      <c r="A26" s="38" t="s">
        <v>68</v>
      </c>
      <c r="B26" s="38" t="s">
        <v>139</v>
      </c>
      <c r="C26" s="39">
        <v>-60</v>
      </c>
      <c r="D26" s="39">
        <v>-121</v>
      </c>
    </row>
    <row r="27" spans="1:4" ht="15.75" thickBot="1">
      <c r="A27" s="38" t="s">
        <v>70</v>
      </c>
      <c r="B27" s="38" t="s">
        <v>140</v>
      </c>
      <c r="C27" s="39"/>
      <c r="D27" s="39"/>
    </row>
    <row r="28" spans="1:4" ht="15.75" thickBot="1">
      <c r="A28" s="38" t="s">
        <v>124</v>
      </c>
      <c r="B28" s="38" t="s">
        <v>72</v>
      </c>
      <c r="C28" s="39"/>
      <c r="D28" s="39"/>
    </row>
    <row r="29" spans="1:4" ht="15.75" thickBot="1">
      <c r="A29" s="38" t="s">
        <v>73</v>
      </c>
      <c r="B29" s="38" t="s">
        <v>74</v>
      </c>
      <c r="C29" s="39"/>
      <c r="D29" s="39"/>
    </row>
    <row r="30" spans="1:4" ht="15.75" thickBot="1">
      <c r="A30" s="38" t="s">
        <v>124</v>
      </c>
      <c r="B30" s="38" t="s">
        <v>75</v>
      </c>
      <c r="C30" s="39">
        <f>C31+C35</f>
        <v>0</v>
      </c>
      <c r="D30" s="39">
        <f>D31+D35</f>
        <v>0</v>
      </c>
    </row>
    <row r="31" spans="1:4" ht="15.75" thickBot="1">
      <c r="A31" s="38" t="s">
        <v>124</v>
      </c>
      <c r="B31" s="38" t="s">
        <v>141</v>
      </c>
      <c r="C31" s="39">
        <f>SUM(C32:C34)</f>
        <v>0</v>
      </c>
      <c r="D31" s="39">
        <f>SUM(D32:D34)</f>
        <v>0</v>
      </c>
    </row>
    <row r="32" spans="1:4" ht="15.75" thickBot="1">
      <c r="A32" s="38" t="s">
        <v>77</v>
      </c>
      <c r="B32" s="38" t="s">
        <v>142</v>
      </c>
      <c r="C32" s="39"/>
      <c r="D32" s="39"/>
    </row>
    <row r="33" spans="1:4" ht="15.75" thickBot="1">
      <c r="A33" s="38" t="s">
        <v>79</v>
      </c>
      <c r="B33" s="38" t="s">
        <v>143</v>
      </c>
      <c r="C33" s="39"/>
      <c r="D33" s="39"/>
    </row>
    <row r="34" spans="1:4" ht="15.75" thickBot="1">
      <c r="A34" s="38" t="s">
        <v>81</v>
      </c>
      <c r="B34" s="38" t="s">
        <v>144</v>
      </c>
      <c r="C34" s="39"/>
      <c r="D34" s="39"/>
    </row>
    <row r="35" spans="1:4" ht="15.75" thickBot="1">
      <c r="A35" s="38" t="s">
        <v>124</v>
      </c>
      <c r="B35" s="38" t="s">
        <v>145</v>
      </c>
      <c r="C35" s="39">
        <f>SUM(C36:C38)</f>
        <v>0</v>
      </c>
      <c r="D35" s="39">
        <f>SUM(D36:D38)</f>
        <v>0</v>
      </c>
    </row>
    <row r="36" spans="1:4" ht="15.75" thickBot="1">
      <c r="A36" s="38" t="s">
        <v>84</v>
      </c>
      <c r="B36" s="38" t="s">
        <v>142</v>
      </c>
      <c r="C36" s="39"/>
      <c r="D36" s="39"/>
    </row>
    <row r="37" spans="1:4" ht="15.75" thickBot="1">
      <c r="A37" s="38" t="s">
        <v>85</v>
      </c>
      <c r="B37" s="38" t="s">
        <v>143</v>
      </c>
      <c r="C37" s="39"/>
      <c r="D37" s="39"/>
    </row>
    <row r="38" spans="1:4" ht="15.75" thickBot="1">
      <c r="A38" s="38" t="s">
        <v>86</v>
      </c>
      <c r="B38" s="38" t="s">
        <v>144</v>
      </c>
      <c r="C38" s="39"/>
      <c r="D38" s="39"/>
    </row>
    <row r="39" spans="1:4" ht="15.75" thickBot="1">
      <c r="A39" s="38" t="s">
        <v>146</v>
      </c>
      <c r="B39" s="38" t="s">
        <v>88</v>
      </c>
      <c r="C39" s="39"/>
      <c r="D39" s="39"/>
    </row>
    <row r="40" spans="1:4" ht="15.75" thickBot="1">
      <c r="A40" s="38" t="s">
        <v>146</v>
      </c>
      <c r="B40" s="38" t="s">
        <v>89</v>
      </c>
      <c r="C40" s="39">
        <f>SUM(C41:C42)</f>
        <v>0</v>
      </c>
      <c r="D40" s="39">
        <f>SUM(D41:D42)</f>
        <v>0</v>
      </c>
    </row>
    <row r="41" spans="1:4" ht="15.75" thickBot="1">
      <c r="A41" s="38" t="s">
        <v>90</v>
      </c>
      <c r="B41" s="38" t="s">
        <v>147</v>
      </c>
      <c r="C41" s="39"/>
      <c r="D41" s="39"/>
    </row>
    <row r="42" spans="1:4" ht="15.75" thickBot="1">
      <c r="A42" s="38" t="s">
        <v>92</v>
      </c>
      <c r="B42" s="38" t="s">
        <v>148</v>
      </c>
      <c r="C42" s="39"/>
      <c r="D42" s="39"/>
    </row>
    <row r="43" spans="1:4" ht="15.75" thickBot="1">
      <c r="A43" s="40" t="s">
        <v>124</v>
      </c>
      <c r="B43" s="40" t="s">
        <v>94</v>
      </c>
      <c r="C43" s="41">
        <f>C4+C5+C6+C7+C12+C15+C19+C24+C28+C29+C30+C39+C40</f>
        <v>-59</v>
      </c>
      <c r="D43" s="41">
        <f>D4+D5+D6+D7+D12+D15+D19+D24+D28+D29+D30+D39+D40</f>
        <v>-139</v>
      </c>
    </row>
    <row r="44" spans="1:4" ht="15.75" thickBot="1">
      <c r="A44" s="38" t="s">
        <v>124</v>
      </c>
      <c r="B44" s="38" t="s">
        <v>95</v>
      </c>
      <c r="C44" s="39">
        <f>SUM(C45:C46)</f>
        <v>0</v>
      </c>
      <c r="D44" s="39">
        <f>SUM(D45:D46)</f>
        <v>0</v>
      </c>
    </row>
    <row r="45" spans="1:4" ht="15.75" thickBot="1">
      <c r="A45" s="38" t="s">
        <v>96</v>
      </c>
      <c r="B45" s="38" t="s">
        <v>149</v>
      </c>
      <c r="C45" s="39"/>
      <c r="D45" s="39"/>
    </row>
    <row r="46" spans="1:4" ht="15.75" thickBot="1">
      <c r="A46" s="38" t="s">
        <v>98</v>
      </c>
      <c r="B46" s="38" t="s">
        <v>150</v>
      </c>
      <c r="C46" s="39">
        <f>0</f>
        <v>0</v>
      </c>
      <c r="D46" s="39">
        <v>0</v>
      </c>
    </row>
    <row r="47" spans="1:4" ht="15.75" thickBot="1">
      <c r="A47" s="38" t="s">
        <v>124</v>
      </c>
      <c r="B47" s="38" t="s">
        <v>100</v>
      </c>
      <c r="C47" s="39">
        <f>SUM(C48:C50)</f>
        <v>0</v>
      </c>
      <c r="D47" s="39">
        <f>SUM(D48:D50)</f>
        <v>0</v>
      </c>
    </row>
    <row r="48" spans="1:4" ht="45.75" thickBot="1">
      <c r="A48" s="38" t="s">
        <v>101</v>
      </c>
      <c r="B48" s="38" t="s">
        <v>151</v>
      </c>
      <c r="C48" s="39"/>
      <c r="D48" s="39"/>
    </row>
    <row r="49" spans="1:4" ht="57" thickBot="1">
      <c r="A49" s="38" t="s">
        <v>103</v>
      </c>
      <c r="B49" s="38" t="s">
        <v>152</v>
      </c>
      <c r="C49" s="39"/>
      <c r="D49" s="39"/>
    </row>
    <row r="50" spans="1:4" ht="15.75" thickBot="1">
      <c r="A50" s="38" t="s">
        <v>105</v>
      </c>
      <c r="B50" s="38" t="s">
        <v>153</v>
      </c>
      <c r="C50" s="39"/>
      <c r="D50" s="39"/>
    </row>
    <row r="51" spans="1:4" ht="15.75" thickBot="1">
      <c r="A51" s="38" t="s">
        <v>107</v>
      </c>
      <c r="B51" s="38" t="s">
        <v>108</v>
      </c>
      <c r="C51" s="39"/>
      <c r="D51" s="39"/>
    </row>
    <row r="52" spans="1:4" ht="15.75" thickBot="1">
      <c r="A52" s="38" t="s">
        <v>109</v>
      </c>
      <c r="B52" s="38" t="s">
        <v>110</v>
      </c>
      <c r="C52" s="39"/>
      <c r="D52" s="39"/>
    </row>
    <row r="53" spans="1:4" ht="23.25" thickBot="1">
      <c r="A53" s="38" t="s">
        <v>111</v>
      </c>
      <c r="B53" s="38" t="s">
        <v>112</v>
      </c>
      <c r="C53" s="39"/>
      <c r="D53" s="39"/>
    </row>
    <row r="54" spans="1:4" ht="15.75" thickBot="1">
      <c r="A54" s="38" t="s">
        <v>124</v>
      </c>
      <c r="B54" s="38" t="s">
        <v>113</v>
      </c>
      <c r="C54" s="39"/>
      <c r="D54" s="39"/>
    </row>
    <row r="55" spans="1:4" ht="15.75" thickBot="1">
      <c r="A55" s="40" t="s">
        <v>124</v>
      </c>
      <c r="B55" s="40" t="s">
        <v>114</v>
      </c>
      <c r="C55" s="41">
        <f>C44+C47+C51+C52+C53+C54</f>
        <v>0</v>
      </c>
      <c r="D55" s="41">
        <f>D44+D47+D51+D52+D53+D54</f>
        <v>0</v>
      </c>
    </row>
    <row r="56" spans="1:4" ht="15.75" thickBot="1">
      <c r="A56" s="40" t="s">
        <v>124</v>
      </c>
      <c r="B56" s="40" t="s">
        <v>115</v>
      </c>
      <c r="C56" s="41">
        <f>C43+C55</f>
        <v>-59</v>
      </c>
      <c r="D56" s="41">
        <f>D43+D55</f>
        <v>-139</v>
      </c>
    </row>
    <row r="57" spans="1:4" ht="15.75" thickBot="1">
      <c r="A57" s="38" t="s">
        <v>116</v>
      </c>
      <c r="B57" s="38" t="s">
        <v>117</v>
      </c>
      <c r="C57" s="39"/>
      <c r="D57" s="39"/>
    </row>
    <row r="58" spans="1:4" ht="23.25" thickBot="1">
      <c r="A58" s="40" t="s">
        <v>124</v>
      </c>
      <c r="B58" s="40" t="s">
        <v>118</v>
      </c>
      <c r="C58" s="41">
        <f>C56+C57</f>
        <v>-59</v>
      </c>
      <c r="D58" s="41">
        <f>D56+D57</f>
        <v>-139</v>
      </c>
    </row>
    <row r="59" spans="1:4" ht="15.75" thickBot="1">
      <c r="A59" s="34"/>
      <c r="B59" s="34" t="s">
        <v>119</v>
      </c>
      <c r="C59" s="37">
        <f>C60</f>
        <v>0</v>
      </c>
      <c r="D59" s="37">
        <f>D60</f>
        <v>0</v>
      </c>
    </row>
    <row r="60" spans="1:4" ht="15.75" thickBot="1">
      <c r="A60" s="38" t="s">
        <v>124</v>
      </c>
      <c r="B60" s="38" t="s">
        <v>120</v>
      </c>
      <c r="C60" s="39"/>
      <c r="D60" s="39"/>
    </row>
    <row r="61" spans="1:4" ht="15.75" thickBot="1">
      <c r="A61" s="38" t="s">
        <v>124</v>
      </c>
      <c r="B61" s="38" t="s">
        <v>121</v>
      </c>
      <c r="C61" s="39">
        <f>C58+C60</f>
        <v>-59</v>
      </c>
      <c r="D61" s="39">
        <f>D58+D60</f>
        <v>-139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42">
        <f>C58</f>
        <v>1168.54</v>
      </c>
      <c r="D3" s="42">
        <f>D58</f>
        <v>483.78999999999996</v>
      </c>
    </row>
    <row r="4" spans="1:4" ht="23.25" thickBot="1">
      <c r="A4" s="38" t="s">
        <v>29</v>
      </c>
      <c r="B4" s="38" t="s">
        <v>30</v>
      </c>
      <c r="C4" s="43">
        <v>1965</v>
      </c>
      <c r="D4" s="43">
        <v>2845</v>
      </c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3"/>
      <c r="D6" s="43"/>
    </row>
    <row r="7" spans="1:4" ht="15.75" thickBot="1">
      <c r="A7" s="38" t="s">
        <v>124</v>
      </c>
      <c r="B7" s="38" t="s">
        <v>35</v>
      </c>
      <c r="C7" s="43">
        <f>SUM(C8:C11)</f>
        <v>-19</v>
      </c>
      <c r="D7" s="43">
        <f>SUM(D8:D11)</f>
        <v>-52</v>
      </c>
    </row>
    <row r="8" spans="1:4" ht="15.75" thickBot="1">
      <c r="A8" s="38" t="s">
        <v>36</v>
      </c>
      <c r="B8" s="38" t="s">
        <v>125</v>
      </c>
      <c r="C8" s="43">
        <v>-19</v>
      </c>
      <c r="D8" s="43">
        <v>-52</v>
      </c>
    </row>
    <row r="9" spans="1:4" ht="34.5" thickBot="1">
      <c r="A9" s="38" t="s">
        <v>38</v>
      </c>
      <c r="B9" s="38" t="s">
        <v>126</v>
      </c>
      <c r="C9" s="43"/>
      <c r="D9" s="43"/>
    </row>
    <row r="10" spans="1:4" ht="15.75" thickBot="1">
      <c r="A10" s="38" t="s">
        <v>40</v>
      </c>
      <c r="B10" s="38" t="s">
        <v>127</v>
      </c>
      <c r="C10" s="43"/>
      <c r="D10" s="43"/>
    </row>
    <row r="11" spans="1:4" ht="23.25" thickBot="1">
      <c r="A11" s="38" t="s">
        <v>42</v>
      </c>
      <c r="B11" s="38" t="s">
        <v>128</v>
      </c>
      <c r="C11" s="43"/>
      <c r="D11" s="43"/>
    </row>
    <row r="12" spans="1:4" ht="15.75" thickBot="1">
      <c r="A12" s="38" t="s">
        <v>124</v>
      </c>
      <c r="B12" s="38" t="s">
        <v>44</v>
      </c>
      <c r="C12" s="43">
        <f>SUM(C13:C14)</f>
        <v>15</v>
      </c>
      <c r="D12" s="43">
        <f>SUM(D13:D14)</f>
        <v>57</v>
      </c>
    </row>
    <row r="13" spans="1:4" ht="15.75" thickBot="1">
      <c r="A13" s="38" t="s">
        <v>45</v>
      </c>
      <c r="B13" s="38" t="s">
        <v>129</v>
      </c>
      <c r="C13" s="43">
        <v>15</v>
      </c>
      <c r="D13" s="43">
        <v>57</v>
      </c>
    </row>
    <row r="14" spans="1:4" ht="15.75" thickBot="1">
      <c r="A14" s="38" t="s">
        <v>47</v>
      </c>
      <c r="B14" s="38" t="s">
        <v>130</v>
      </c>
      <c r="C14" s="43"/>
      <c r="D14" s="43"/>
    </row>
    <row r="15" spans="1:4" ht="15.75" thickBot="1">
      <c r="A15" s="38" t="s">
        <v>124</v>
      </c>
      <c r="B15" s="38" t="s">
        <v>49</v>
      </c>
      <c r="C15" s="43">
        <f>SUM(C16:C18)</f>
        <v>-440</v>
      </c>
      <c r="D15" s="43">
        <f>SUM(D16:D18)</f>
        <v>-944</v>
      </c>
    </row>
    <row r="16" spans="1:4" ht="15.75" thickBot="1">
      <c r="A16" s="38" t="s">
        <v>50</v>
      </c>
      <c r="B16" s="38" t="s">
        <v>131</v>
      </c>
      <c r="C16" s="43">
        <v>-339</v>
      </c>
      <c r="D16" s="43">
        <v>-729</v>
      </c>
    </row>
    <row r="17" spans="1:4" ht="15.75" thickBot="1">
      <c r="A17" s="38" t="s">
        <v>52</v>
      </c>
      <c r="B17" s="38" t="s">
        <v>132</v>
      </c>
      <c r="C17" s="43">
        <v>-101</v>
      </c>
      <c r="D17" s="43">
        <v>-215</v>
      </c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-344</v>
      </c>
      <c r="D19" s="43">
        <f>SUM(D20:D23)</f>
        <v>-963</v>
      </c>
    </row>
    <row r="20" spans="1:4" ht="34.5" thickBot="1">
      <c r="A20" s="38" t="s">
        <v>57</v>
      </c>
      <c r="B20" s="38" t="s">
        <v>134</v>
      </c>
      <c r="C20" s="43">
        <v>-89</v>
      </c>
      <c r="D20" s="43">
        <v>-228</v>
      </c>
    </row>
    <row r="21" spans="1:4" ht="15.75" thickBot="1">
      <c r="A21" s="38" t="s">
        <v>59</v>
      </c>
      <c r="B21" s="38" t="s">
        <v>135</v>
      </c>
      <c r="C21" s="43">
        <v>0</v>
      </c>
      <c r="D21" s="43">
        <v>-3</v>
      </c>
    </row>
    <row r="22" spans="1:4" ht="15.75" thickBot="1">
      <c r="A22" s="38" t="s">
        <v>61</v>
      </c>
      <c r="B22" s="38" t="s">
        <v>136</v>
      </c>
      <c r="C22" s="43"/>
      <c r="D22" s="43"/>
    </row>
    <row r="23" spans="1:4" ht="15.75" thickBot="1">
      <c r="A23" s="38" t="s">
        <v>63</v>
      </c>
      <c r="B23" s="38" t="s">
        <v>137</v>
      </c>
      <c r="C23" s="43">
        <v>-255</v>
      </c>
      <c r="D23" s="43">
        <v>-732</v>
      </c>
    </row>
    <row r="24" spans="1:4" ht="15.75" thickBot="1">
      <c r="A24" s="38" t="s">
        <v>124</v>
      </c>
      <c r="B24" s="38" t="s">
        <v>65</v>
      </c>
      <c r="C24" s="43">
        <f>SUM(C25:C27)</f>
        <v>0</v>
      </c>
      <c r="D24" s="43">
        <f>SUM(D25:D27)</f>
        <v>-1</v>
      </c>
    </row>
    <row r="25" spans="1:4" ht="15.75" thickBot="1">
      <c r="A25" s="38" t="s">
        <v>66</v>
      </c>
      <c r="B25" s="38" t="s">
        <v>138</v>
      </c>
      <c r="C25" s="43"/>
      <c r="D25" s="43">
        <v>-1</v>
      </c>
    </row>
    <row r="26" spans="1:4" ht="15.75" thickBot="1">
      <c r="A26" s="38" t="s">
        <v>68</v>
      </c>
      <c r="B26" s="38" t="s">
        <v>139</v>
      </c>
      <c r="C26" s="43"/>
      <c r="D26" s="43"/>
    </row>
    <row r="27" spans="1:4" ht="15.75" thickBot="1">
      <c r="A27" s="38" t="s">
        <v>70</v>
      </c>
      <c r="B27" s="38" t="s">
        <v>140</v>
      </c>
      <c r="C27" s="43"/>
      <c r="D27" s="43"/>
    </row>
    <row r="28" spans="1:4" ht="15.75" thickBot="1">
      <c r="A28" s="38" t="s">
        <v>124</v>
      </c>
      <c r="B28" s="38" t="s">
        <v>72</v>
      </c>
      <c r="C28" s="43"/>
      <c r="D28" s="43"/>
    </row>
    <row r="29" spans="1:4" ht="15.75" thickBot="1">
      <c r="A29" s="38" t="s">
        <v>73</v>
      </c>
      <c r="B29" s="38" t="s">
        <v>74</v>
      </c>
      <c r="C29" s="43">
        <v>0.35</v>
      </c>
      <c r="D29" s="43"/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-343</v>
      </c>
    </row>
    <row r="41" spans="1:4" ht="15.75" thickBot="1">
      <c r="A41" s="38" t="s">
        <v>90</v>
      </c>
      <c r="B41" s="38" t="s">
        <v>147</v>
      </c>
      <c r="C41" s="43"/>
      <c r="D41" s="43">
        <v>-343</v>
      </c>
    </row>
    <row r="42" spans="1:4" ht="15.75" thickBot="1">
      <c r="A42" s="38" t="s">
        <v>92</v>
      </c>
      <c r="B42" s="38" t="s">
        <v>148</v>
      </c>
      <c r="C42" s="43"/>
      <c r="D42" s="43"/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1177.35</v>
      </c>
      <c r="D43" s="44">
        <f>D4+D5+D6+D7+D12+D15+D19+D24+D28+D29+D30+D39+D40</f>
        <v>599</v>
      </c>
    </row>
    <row r="44" spans="1:4" ht="15.75" thickBot="1">
      <c r="A44" s="38" t="s">
        <v>124</v>
      </c>
      <c r="B44" s="38" t="s">
        <v>95</v>
      </c>
      <c r="C44" s="43">
        <f>SUM(C45:C46)</f>
        <v>0.19</v>
      </c>
      <c r="D44" s="43">
        <f>SUM(D45:D46)</f>
        <v>2</v>
      </c>
    </row>
    <row r="45" spans="1:4" ht="15.75" thickBot="1">
      <c r="A45" s="38" t="s">
        <v>96</v>
      </c>
      <c r="B45" s="38" t="s">
        <v>149</v>
      </c>
      <c r="C45" s="43">
        <v>0.19</v>
      </c>
      <c r="D45" s="43">
        <v>2</v>
      </c>
    </row>
    <row r="46" spans="1:4" ht="15.75" thickBot="1">
      <c r="A46" s="38" t="s">
        <v>98</v>
      </c>
      <c r="B46" s="38" t="s">
        <v>150</v>
      </c>
      <c r="C46" s="43"/>
      <c r="D46" s="43"/>
    </row>
    <row r="47" spans="1:4" ht="15.75" thickBot="1">
      <c r="A47" s="38" t="s">
        <v>124</v>
      </c>
      <c r="B47" s="38" t="s">
        <v>100</v>
      </c>
      <c r="C47" s="43">
        <f>SUM(C48:C50)</f>
        <v>-9</v>
      </c>
      <c r="D47" s="43">
        <f>SUM(D48:D50)</f>
        <v>-1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>
        <v>-9</v>
      </c>
      <c r="D49" s="43">
        <v>-1</v>
      </c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>
        <v>-0.21</v>
      </c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-8.81</v>
      </c>
      <c r="D55" s="44">
        <f>D44+D47+D51+D52+D53+D54</f>
        <v>0.79</v>
      </c>
    </row>
    <row r="56" spans="1:4" ht="15.75" thickBot="1">
      <c r="A56" s="40" t="s">
        <v>124</v>
      </c>
      <c r="B56" s="40" t="s">
        <v>115</v>
      </c>
      <c r="C56" s="44">
        <f>C43+C55</f>
        <v>1168.54</v>
      </c>
      <c r="D56" s="44">
        <f>D43+D55</f>
        <v>599.79</v>
      </c>
    </row>
    <row r="57" spans="1:4" ht="15.75" thickBot="1">
      <c r="A57" s="38" t="s">
        <v>116</v>
      </c>
      <c r="B57" s="38" t="s">
        <v>117</v>
      </c>
      <c r="C57" s="43"/>
      <c r="D57" s="43">
        <v>-116</v>
      </c>
    </row>
    <row r="58" spans="1:4" ht="23.25" thickBot="1">
      <c r="A58" s="40" t="s">
        <v>124</v>
      </c>
      <c r="B58" s="40" t="s">
        <v>118</v>
      </c>
      <c r="C58" s="44">
        <f>C56+C57</f>
        <v>1168.54</v>
      </c>
      <c r="D58" s="44">
        <f>D56+D57</f>
        <v>483.78999999999996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1168.54</v>
      </c>
      <c r="D61" s="43">
        <f>D58+D60</f>
        <v>483.78999999999996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46">
        <v>43617</v>
      </c>
      <c r="D2" s="46">
        <v>43435</v>
      </c>
    </row>
    <row r="3" spans="1:4" ht="15.75" thickBot="1">
      <c r="A3" s="34"/>
      <c r="B3" s="34" t="s">
        <v>28</v>
      </c>
      <c r="C3" s="42">
        <f>C58</f>
        <v>420</v>
      </c>
      <c r="D3" s="42">
        <f>D58</f>
        <v>974</v>
      </c>
    </row>
    <row r="4" spans="1:4" ht="23.25" thickBot="1">
      <c r="A4" s="38" t="s">
        <v>29</v>
      </c>
      <c r="B4" s="38" t="s">
        <v>30</v>
      </c>
      <c r="C4" s="43">
        <v>2257</v>
      </c>
      <c r="D4" s="43">
        <v>4783</v>
      </c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3"/>
      <c r="D6" s="43"/>
    </row>
    <row r="7" spans="1:4" ht="15.75" thickBot="1">
      <c r="A7" s="38" t="s">
        <v>124</v>
      </c>
      <c r="B7" s="38" t="s">
        <v>35</v>
      </c>
      <c r="C7" s="43">
        <f>SUM(C8:C11)</f>
        <v>-215</v>
      </c>
      <c r="D7" s="43">
        <f>SUM(D8:D11)</f>
        <v>-438</v>
      </c>
    </row>
    <row r="8" spans="1:4" ht="15.75" thickBot="1">
      <c r="A8" s="38" t="s">
        <v>36</v>
      </c>
      <c r="B8" s="38" t="s">
        <v>125</v>
      </c>
      <c r="C8" s="43">
        <v>-37</v>
      </c>
      <c r="D8" s="43">
        <v>-75</v>
      </c>
    </row>
    <row r="9" spans="1:4" ht="34.5" thickBot="1">
      <c r="A9" s="38" t="s">
        <v>38</v>
      </c>
      <c r="B9" s="38" t="s">
        <v>126</v>
      </c>
      <c r="C9" s="43"/>
      <c r="D9" s="43"/>
    </row>
    <row r="10" spans="1:4" ht="15.75" thickBot="1">
      <c r="A10" s="38" t="s">
        <v>40</v>
      </c>
      <c r="B10" s="38" t="s">
        <v>127</v>
      </c>
      <c r="C10" s="43">
        <v>-178</v>
      </c>
      <c r="D10" s="43">
        <v>-363</v>
      </c>
    </row>
    <row r="11" spans="1:4" ht="23.25" thickBot="1">
      <c r="A11" s="38" t="s">
        <v>42</v>
      </c>
      <c r="B11" s="38" t="s">
        <v>128</v>
      </c>
      <c r="C11" s="43"/>
      <c r="D11" s="43"/>
    </row>
    <row r="12" spans="1:4" ht="15.75" thickBot="1">
      <c r="A12" s="38" t="s">
        <v>124</v>
      </c>
      <c r="B12" s="38" t="s">
        <v>44</v>
      </c>
      <c r="C12" s="43">
        <f>SUM(C13:C14)</f>
        <v>0</v>
      </c>
      <c r="D12" s="43">
        <f>SUM(D13:D14)</f>
        <v>2</v>
      </c>
    </row>
    <row r="13" spans="1:4" ht="15.75" thickBot="1">
      <c r="A13" s="38" t="s">
        <v>45</v>
      </c>
      <c r="B13" s="38" t="s">
        <v>129</v>
      </c>
      <c r="C13" s="43"/>
      <c r="D13" s="43">
        <v>2</v>
      </c>
    </row>
    <row r="14" spans="1:4" ht="15.75" thickBot="1">
      <c r="A14" s="38" t="s">
        <v>47</v>
      </c>
      <c r="B14" s="38" t="s">
        <v>130</v>
      </c>
      <c r="C14" s="43"/>
      <c r="D14" s="43"/>
    </row>
    <row r="15" spans="1:4" ht="15.75" thickBot="1">
      <c r="A15" s="38" t="s">
        <v>124</v>
      </c>
      <c r="B15" s="38" t="s">
        <v>49</v>
      </c>
      <c r="C15" s="43">
        <f>SUM(C16:C18)</f>
        <v>-1264</v>
      </c>
      <c r="D15" s="43">
        <f>SUM(D16:D18)</f>
        <v>-2574</v>
      </c>
    </row>
    <row r="16" spans="1:4" ht="15.75" thickBot="1">
      <c r="A16" s="38" t="s">
        <v>50</v>
      </c>
      <c r="B16" s="38" t="s">
        <v>131</v>
      </c>
      <c r="C16" s="43">
        <v>-980</v>
      </c>
      <c r="D16" s="43">
        <v>-1969</v>
      </c>
    </row>
    <row r="17" spans="1:4" ht="15.75" thickBot="1">
      <c r="A17" s="38" t="s">
        <v>52</v>
      </c>
      <c r="B17" s="38" t="s">
        <v>132</v>
      </c>
      <c r="C17" s="43">
        <v>-284</v>
      </c>
      <c r="D17" s="43">
        <v>-605</v>
      </c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-191</v>
      </c>
      <c r="D19" s="43">
        <f>SUM(D20:D23)</f>
        <v>-419</v>
      </c>
    </row>
    <row r="20" spans="1:4" ht="34.5" thickBot="1">
      <c r="A20" s="38" t="s">
        <v>57</v>
      </c>
      <c r="B20" s="38" t="s">
        <v>134</v>
      </c>
      <c r="C20" s="43">
        <v>-191</v>
      </c>
      <c r="D20" s="43">
        <v>-419</v>
      </c>
    </row>
    <row r="21" spans="1:4" ht="15.75" thickBot="1">
      <c r="A21" s="38" t="s">
        <v>59</v>
      </c>
      <c r="B21" s="38" t="s">
        <v>135</v>
      </c>
      <c r="C21" s="43"/>
      <c r="D21" s="43"/>
    </row>
    <row r="22" spans="1:4" ht="15.75" thickBot="1">
      <c r="A22" s="38" t="s">
        <v>61</v>
      </c>
      <c r="B22" s="38" t="s">
        <v>136</v>
      </c>
      <c r="C22" s="43"/>
      <c r="D22" s="43"/>
    </row>
    <row r="23" spans="1:4" ht="15.75" thickBot="1">
      <c r="A23" s="38" t="s">
        <v>63</v>
      </c>
      <c r="B23" s="38" t="s">
        <v>137</v>
      </c>
      <c r="C23" s="43"/>
      <c r="D23" s="43"/>
    </row>
    <row r="24" spans="1:4" ht="15.75" thickBot="1">
      <c r="A24" s="38" t="s">
        <v>124</v>
      </c>
      <c r="B24" s="38" t="s">
        <v>65</v>
      </c>
      <c r="C24" s="43">
        <f>SUM(C25:C27)</f>
        <v>-27</v>
      </c>
      <c r="D24" s="43">
        <f>SUM(D25:D27)</f>
        <v>-56</v>
      </c>
    </row>
    <row r="25" spans="1:4" ht="15.75" thickBot="1">
      <c r="A25" s="38" t="s">
        <v>66</v>
      </c>
      <c r="B25" s="38" t="s">
        <v>138</v>
      </c>
      <c r="C25" s="43"/>
      <c r="D25" s="43">
        <v>-2</v>
      </c>
    </row>
    <row r="26" spans="1:4" ht="15.75" thickBot="1">
      <c r="A26" s="38" t="s">
        <v>68</v>
      </c>
      <c r="B26" s="38" t="s">
        <v>139</v>
      </c>
      <c r="C26" s="43">
        <v>-27</v>
      </c>
      <c r="D26" s="43">
        <v>-54</v>
      </c>
    </row>
    <row r="27" spans="1:4" ht="15.75" thickBot="1">
      <c r="A27" s="38" t="s">
        <v>70</v>
      </c>
      <c r="B27" s="38" t="s">
        <v>140</v>
      </c>
      <c r="C27" s="43"/>
      <c r="D27" s="43"/>
    </row>
    <row r="28" spans="1:4" ht="15.75" thickBot="1">
      <c r="A28" s="38" t="s">
        <v>124</v>
      </c>
      <c r="B28" s="38" t="s">
        <v>72</v>
      </c>
      <c r="C28" s="43"/>
      <c r="D28" s="43"/>
    </row>
    <row r="29" spans="1:4" ht="15.75" thickBot="1">
      <c r="A29" s="38" t="s">
        <v>73</v>
      </c>
      <c r="B29" s="38" t="s">
        <v>74</v>
      </c>
      <c r="C29" s="43"/>
      <c r="D29" s="43"/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0</v>
      </c>
    </row>
    <row r="41" spans="1:4" ht="15.75" thickBot="1">
      <c r="A41" s="38" t="s">
        <v>90</v>
      </c>
      <c r="B41" s="38" t="s">
        <v>147</v>
      </c>
      <c r="C41" s="43"/>
      <c r="D41" s="43"/>
    </row>
    <row r="42" spans="1:4" ht="15.75" thickBot="1">
      <c r="A42" s="38" t="s">
        <v>92</v>
      </c>
      <c r="B42" s="38" t="s">
        <v>148</v>
      </c>
      <c r="C42" s="43"/>
      <c r="D42" s="43"/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560</v>
      </c>
      <c r="D43" s="44">
        <f>D4+D5+D6+D7+D12+D15+D19+D24+D28+D29+D30+D39+D40</f>
        <v>1298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0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/>
      <c r="D46" s="43"/>
    </row>
    <row r="47" spans="1:4" ht="15.75" thickBot="1">
      <c r="A47" s="38" t="s">
        <v>124</v>
      </c>
      <c r="B47" s="38" t="s">
        <v>100</v>
      </c>
      <c r="C47" s="43">
        <f>SUM(C48:C50)</f>
        <v>0</v>
      </c>
      <c r="D47" s="43">
        <f>SUM(D48:D50)</f>
        <v>0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/>
      <c r="D49" s="43"/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/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0</v>
      </c>
      <c r="D55" s="44">
        <f>D44+D47+D51+D52+D53+D54</f>
        <v>0</v>
      </c>
    </row>
    <row r="56" spans="1:4" ht="15.75" thickBot="1">
      <c r="A56" s="40" t="s">
        <v>124</v>
      </c>
      <c r="B56" s="40" t="s">
        <v>115</v>
      </c>
      <c r="C56" s="44">
        <f>C43+C55</f>
        <v>560</v>
      </c>
      <c r="D56" s="44">
        <f>D43+D55</f>
        <v>1298</v>
      </c>
    </row>
    <row r="57" spans="1:4" ht="15.75" thickBot="1">
      <c r="A57" s="38" t="s">
        <v>116</v>
      </c>
      <c r="B57" s="38" t="s">
        <v>117</v>
      </c>
      <c r="C57" s="43">
        <v>-140</v>
      </c>
      <c r="D57" s="43">
        <v>-324</v>
      </c>
    </row>
    <row r="58" spans="1:4" ht="23.25" thickBot="1">
      <c r="A58" s="40" t="s">
        <v>124</v>
      </c>
      <c r="B58" s="40" t="s">
        <v>118</v>
      </c>
      <c r="C58" s="44">
        <f>C56+C57</f>
        <v>420</v>
      </c>
      <c r="D58" s="44">
        <f>D56+D57</f>
        <v>974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420</v>
      </c>
      <c r="D61" s="43">
        <f>D58+D60</f>
        <v>974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47" t="s">
        <v>157</v>
      </c>
      <c r="D2" s="47" t="s">
        <v>158</v>
      </c>
    </row>
    <row r="3" spans="1:4" ht="15.75" thickBot="1">
      <c r="A3" s="34"/>
      <c r="B3" s="34" t="s">
        <v>28</v>
      </c>
      <c r="C3" s="42">
        <f>C58</f>
        <v>128154</v>
      </c>
      <c r="D3" s="42">
        <f>D58</f>
        <v>-6863</v>
      </c>
    </row>
    <row r="4" spans="1:4" ht="23.25" thickBot="1">
      <c r="A4" s="38" t="s">
        <v>29</v>
      </c>
      <c r="B4" s="38" t="s">
        <v>30</v>
      </c>
      <c r="C4" s="43">
        <v>132897</v>
      </c>
      <c r="D4" s="43">
        <v>10145</v>
      </c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3"/>
      <c r="D6" s="43"/>
    </row>
    <row r="7" spans="1:4" ht="15.75" thickBot="1">
      <c r="A7" s="38" t="s">
        <v>124</v>
      </c>
      <c r="B7" s="38" t="s">
        <v>35</v>
      </c>
      <c r="C7" s="43">
        <f>SUM(C8:C11)</f>
        <v>0</v>
      </c>
      <c r="D7" s="43">
        <f>SUM(D8:D11)</f>
        <v>0</v>
      </c>
    </row>
    <row r="8" spans="1:4" ht="15.75" thickBot="1">
      <c r="A8" s="38" t="s">
        <v>36</v>
      </c>
      <c r="B8" s="38" t="s">
        <v>125</v>
      </c>
      <c r="C8" s="43"/>
      <c r="D8" s="43"/>
    </row>
    <row r="9" spans="1:4" ht="34.5" thickBot="1">
      <c r="A9" s="38" t="s">
        <v>38</v>
      </c>
      <c r="B9" s="38" t="s">
        <v>126</v>
      </c>
      <c r="C9" s="43"/>
      <c r="D9" s="43"/>
    </row>
    <row r="10" spans="1:4" ht="15.75" thickBot="1">
      <c r="A10" s="38" t="s">
        <v>40</v>
      </c>
      <c r="B10" s="38" t="s">
        <v>127</v>
      </c>
      <c r="C10" s="43"/>
      <c r="D10" s="43"/>
    </row>
    <row r="11" spans="1:4" ht="23.25" thickBot="1">
      <c r="A11" s="38" t="s">
        <v>42</v>
      </c>
      <c r="B11" s="38" t="s">
        <v>128</v>
      </c>
      <c r="C11" s="43"/>
      <c r="D11" s="43"/>
    </row>
    <row r="12" spans="1:4" ht="15.75" thickBot="1">
      <c r="A12" s="38" t="s">
        <v>124</v>
      </c>
      <c r="B12" s="38" t="s">
        <v>44</v>
      </c>
      <c r="C12" s="43">
        <f>SUM(C13:C14)</f>
        <v>2465</v>
      </c>
      <c r="D12" s="43">
        <f>SUM(D13:D14)</f>
        <v>5074</v>
      </c>
    </row>
    <row r="13" spans="1:4" ht="15.75" thickBot="1">
      <c r="A13" s="38" t="s">
        <v>45</v>
      </c>
      <c r="B13" s="38" t="s">
        <v>129</v>
      </c>
      <c r="C13" s="43">
        <v>2465</v>
      </c>
      <c r="D13" s="43">
        <v>5074</v>
      </c>
    </row>
    <row r="14" spans="1:4" ht="15.75" thickBot="1">
      <c r="A14" s="38" t="s">
        <v>47</v>
      </c>
      <c r="B14" s="38" t="s">
        <v>130</v>
      </c>
      <c r="C14" s="43"/>
      <c r="D14" s="43"/>
    </row>
    <row r="15" spans="1:4" ht="15.75" thickBot="1">
      <c r="A15" s="38" t="s">
        <v>124</v>
      </c>
      <c r="B15" s="38" t="s">
        <v>49</v>
      </c>
      <c r="C15" s="43">
        <f>SUM(C16:C18)</f>
        <v>-823</v>
      </c>
      <c r="D15" s="43">
        <f>SUM(D16:D18)</f>
        <v>-1350</v>
      </c>
    </row>
    <row r="16" spans="1:4" ht="15.75" thickBot="1">
      <c r="A16" s="38" t="s">
        <v>50</v>
      </c>
      <c r="B16" s="38" t="s">
        <v>131</v>
      </c>
      <c r="C16" s="43">
        <v>-630</v>
      </c>
      <c r="D16" s="43">
        <v>-1040</v>
      </c>
    </row>
    <row r="17" spans="1:4" ht="15.75" thickBot="1">
      <c r="A17" s="38" t="s">
        <v>52</v>
      </c>
      <c r="B17" s="38" t="s">
        <v>132</v>
      </c>
      <c r="C17" s="43">
        <v>-193</v>
      </c>
      <c r="D17" s="43">
        <v>-310</v>
      </c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-953</v>
      </c>
      <c r="D19" s="43">
        <f>SUM(D20:D23)</f>
        <v>-1867</v>
      </c>
    </row>
    <row r="20" spans="1:4" ht="34.5" thickBot="1">
      <c r="A20" s="38" t="s">
        <v>57</v>
      </c>
      <c r="B20" s="38" t="s">
        <v>134</v>
      </c>
      <c r="C20" s="43">
        <v>-369</v>
      </c>
      <c r="D20" s="43">
        <v>-684</v>
      </c>
    </row>
    <row r="21" spans="1:4" ht="15.75" thickBot="1">
      <c r="A21" s="38" t="s">
        <v>59</v>
      </c>
      <c r="B21" s="38" t="s">
        <v>135</v>
      </c>
      <c r="C21" s="43">
        <v>-584</v>
      </c>
      <c r="D21" s="43">
        <v>-1182</v>
      </c>
    </row>
    <row r="22" spans="1:4" ht="15.75" thickBot="1">
      <c r="A22" s="38" t="s">
        <v>61</v>
      </c>
      <c r="B22" s="38" t="s">
        <v>136</v>
      </c>
      <c r="C22" s="43"/>
      <c r="D22" s="43"/>
    </row>
    <row r="23" spans="1:4" ht="15.75" thickBot="1">
      <c r="A23" s="38" t="s">
        <v>63</v>
      </c>
      <c r="B23" s="38" t="s">
        <v>137</v>
      </c>
      <c r="C23" s="43"/>
      <c r="D23" s="43">
        <v>-1</v>
      </c>
    </row>
    <row r="24" spans="1:4" ht="15.75" thickBot="1">
      <c r="A24" s="38" t="s">
        <v>124</v>
      </c>
      <c r="B24" s="38" t="s">
        <v>65</v>
      </c>
      <c r="C24" s="43">
        <f>SUM(C25:C27)</f>
        <v>-2074</v>
      </c>
      <c r="D24" s="43">
        <f>SUM(D25:D27)</f>
        <v>-4223</v>
      </c>
    </row>
    <row r="25" spans="1:4" ht="15.75" thickBot="1">
      <c r="A25" s="38" t="s">
        <v>66</v>
      </c>
      <c r="B25" s="38" t="s">
        <v>138</v>
      </c>
      <c r="C25" s="43"/>
      <c r="D25" s="43"/>
    </row>
    <row r="26" spans="1:4" ht="15.75" thickBot="1">
      <c r="A26" s="38" t="s">
        <v>68</v>
      </c>
      <c r="B26" s="38" t="s">
        <v>139</v>
      </c>
      <c r="C26" s="43">
        <v>-17</v>
      </c>
      <c r="D26" s="43">
        <v>-30</v>
      </c>
    </row>
    <row r="27" spans="1:4" ht="15.75" thickBot="1">
      <c r="A27" s="38" t="s">
        <v>70</v>
      </c>
      <c r="B27" s="38" t="s">
        <v>140</v>
      </c>
      <c r="C27" s="43">
        <v>-2057</v>
      </c>
      <c r="D27" s="43">
        <v>-4193</v>
      </c>
    </row>
    <row r="28" spans="1:4" ht="15.75" thickBot="1">
      <c r="A28" s="38" t="s">
        <v>124</v>
      </c>
      <c r="B28" s="38" t="s">
        <v>72</v>
      </c>
      <c r="C28" s="43"/>
      <c r="D28" s="43"/>
    </row>
    <row r="29" spans="1:4" ht="15.75" thickBot="1">
      <c r="A29" s="38" t="s">
        <v>73</v>
      </c>
      <c r="B29" s="38" t="s">
        <v>74</v>
      </c>
      <c r="C29" s="43"/>
      <c r="D29" s="43">
        <v>317</v>
      </c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-11</v>
      </c>
      <c r="D40" s="43">
        <f>SUM(D41:D42)</f>
        <v>-7471</v>
      </c>
    </row>
    <row r="41" spans="1:4" ht="15.75" thickBot="1">
      <c r="A41" s="38" t="s">
        <v>90</v>
      </c>
      <c r="B41" s="38" t="s">
        <v>147</v>
      </c>
      <c r="C41" s="43">
        <v>-11</v>
      </c>
      <c r="D41" s="43">
        <v>-7471</v>
      </c>
    </row>
    <row r="42" spans="1:4" ht="15.75" thickBot="1">
      <c r="A42" s="38" t="s">
        <v>92</v>
      </c>
      <c r="B42" s="38" t="s">
        <v>148</v>
      </c>
      <c r="C42" s="43"/>
      <c r="D42" s="43"/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131501</v>
      </c>
      <c r="D43" s="44">
        <f>D4+D5+D6+D7+D12+D15+D19+D24+D28+D29+D30+D39+D40</f>
        <v>625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0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/>
      <c r="D46" s="43"/>
    </row>
    <row r="47" spans="1:4" ht="15.75" thickBot="1">
      <c r="A47" s="38" t="s">
        <v>124</v>
      </c>
      <c r="B47" s="38" t="s">
        <v>100</v>
      </c>
      <c r="C47" s="43">
        <f>SUM(C48:C50)</f>
        <v>-3263</v>
      </c>
      <c r="D47" s="43">
        <f>SUM(D48:D50)</f>
        <v>-7320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>
        <v>-3263</v>
      </c>
      <c r="D49" s="43">
        <v>-7320</v>
      </c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/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>
        <v>22</v>
      </c>
      <c r="D54" s="43">
        <v>44</v>
      </c>
    </row>
    <row r="55" spans="1:4" ht="15.75" thickBot="1">
      <c r="A55" s="40" t="s">
        <v>124</v>
      </c>
      <c r="B55" s="40" t="s">
        <v>114</v>
      </c>
      <c r="C55" s="44">
        <f>C44+C47+C51+C52+C53+C54</f>
        <v>-3241</v>
      </c>
      <c r="D55" s="44">
        <f>D44+D47+D51+D52+D53+D54</f>
        <v>-7276</v>
      </c>
    </row>
    <row r="56" spans="1:4" ht="15.75" thickBot="1">
      <c r="A56" s="40" t="s">
        <v>124</v>
      </c>
      <c r="B56" s="40" t="s">
        <v>115</v>
      </c>
      <c r="C56" s="44">
        <f>C43+C55</f>
        <v>128260</v>
      </c>
      <c r="D56" s="44">
        <f>D43+D55</f>
        <v>-6651</v>
      </c>
    </row>
    <row r="57" spans="1:4" ht="15.75" thickBot="1">
      <c r="A57" s="38" t="s">
        <v>116</v>
      </c>
      <c r="B57" s="38" t="s">
        <v>117</v>
      </c>
      <c r="C57" s="43">
        <v>-106</v>
      </c>
      <c r="D57" s="43">
        <v>-212</v>
      </c>
    </row>
    <row r="58" spans="1:4" ht="23.25" thickBot="1">
      <c r="A58" s="40" t="s">
        <v>124</v>
      </c>
      <c r="B58" s="40" t="s">
        <v>118</v>
      </c>
      <c r="C58" s="44">
        <f>C56+C57</f>
        <v>128154</v>
      </c>
      <c r="D58" s="44">
        <f>D56+D57</f>
        <v>-6863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128154</v>
      </c>
      <c r="D61" s="43">
        <f>D58+D60</f>
        <v>-6863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3" width="18.00390625" style="0" customWidth="1"/>
    <col min="4" max="4" width="17.28125" style="0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19.5" customHeight="1" thickBot="1">
      <c r="A2" s="34"/>
      <c r="B2" s="35" t="s">
        <v>0</v>
      </c>
      <c r="C2" s="47" t="s">
        <v>159</v>
      </c>
      <c r="D2" s="47" t="s">
        <v>160</v>
      </c>
    </row>
    <row r="3" spans="1:4" ht="15.75" thickBot="1">
      <c r="A3" s="34"/>
      <c r="B3" s="34" t="s">
        <v>28</v>
      </c>
      <c r="C3" s="42">
        <f>C58</f>
        <v>93548</v>
      </c>
      <c r="D3" s="42">
        <f>D58</f>
        <v>209971</v>
      </c>
    </row>
    <row r="4" spans="1:4" ht="23.25" thickBot="1">
      <c r="A4" s="38" t="s">
        <v>29</v>
      </c>
      <c r="B4" s="38" t="s">
        <v>30</v>
      </c>
      <c r="C4" s="43">
        <v>417539</v>
      </c>
      <c r="D4" s="43">
        <v>854143</v>
      </c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3">
        <v>1734</v>
      </c>
      <c r="D6" s="43">
        <v>3950</v>
      </c>
    </row>
    <row r="7" spans="1:4" ht="15.75" thickBot="1">
      <c r="A7" s="38" t="s">
        <v>124</v>
      </c>
      <c r="B7" s="38" t="s">
        <v>35</v>
      </c>
      <c r="C7" s="43">
        <f>SUM(C8:C11)</f>
        <v>-105854</v>
      </c>
      <c r="D7" s="43">
        <f>SUM(D8:D11)</f>
        <v>-204373</v>
      </c>
    </row>
    <row r="8" spans="1:4" ht="15.75" thickBot="1">
      <c r="A8" s="38" t="s">
        <v>36</v>
      </c>
      <c r="B8" s="38" t="s">
        <v>125</v>
      </c>
      <c r="C8" s="43">
        <v>-2111</v>
      </c>
      <c r="D8" s="43">
        <v>-4631</v>
      </c>
    </row>
    <row r="9" spans="1:4" ht="34.5" thickBot="1">
      <c r="A9" s="38" t="s">
        <v>38</v>
      </c>
      <c r="B9" s="38" t="s">
        <v>126</v>
      </c>
      <c r="C9" s="43">
        <v>-37598</v>
      </c>
      <c r="D9" s="43">
        <v>-71708</v>
      </c>
    </row>
    <row r="10" spans="1:4" ht="15.75" thickBot="1">
      <c r="A10" s="38" t="s">
        <v>40</v>
      </c>
      <c r="B10" s="38" t="s">
        <v>127</v>
      </c>
      <c r="C10" s="43">
        <v>-66145</v>
      </c>
      <c r="D10" s="43">
        <v>-128055</v>
      </c>
    </row>
    <row r="11" spans="1:4" ht="23.25" thickBot="1">
      <c r="A11" s="38" t="s">
        <v>42</v>
      </c>
      <c r="B11" s="38" t="s">
        <v>128</v>
      </c>
      <c r="C11" s="43"/>
      <c r="D11" s="43">
        <v>21</v>
      </c>
    </row>
    <row r="12" spans="1:4" ht="15.75" thickBot="1">
      <c r="A12" s="38" t="s">
        <v>124</v>
      </c>
      <c r="B12" s="38" t="s">
        <v>44</v>
      </c>
      <c r="C12" s="43">
        <f>SUM(C13:C14)</f>
        <v>14961</v>
      </c>
      <c r="D12" s="43">
        <f>SUM(D13:D14)</f>
        <v>28348</v>
      </c>
    </row>
    <row r="13" spans="1:4" ht="15.75" thickBot="1">
      <c r="A13" s="38" t="s">
        <v>45</v>
      </c>
      <c r="B13" s="38" t="s">
        <v>129</v>
      </c>
      <c r="C13" s="43">
        <v>14885</v>
      </c>
      <c r="D13" s="43">
        <v>28070</v>
      </c>
    </row>
    <row r="14" spans="1:4" ht="15.75" thickBot="1">
      <c r="A14" s="38" t="s">
        <v>47</v>
      </c>
      <c r="B14" s="38" t="s">
        <v>130</v>
      </c>
      <c r="C14" s="43">
        <v>76</v>
      </c>
      <c r="D14" s="43">
        <v>278</v>
      </c>
    </row>
    <row r="15" spans="1:4" ht="15.75" thickBot="1">
      <c r="A15" s="38" t="s">
        <v>124</v>
      </c>
      <c r="B15" s="38" t="s">
        <v>49</v>
      </c>
      <c r="C15" s="43">
        <f>SUM(C16:C18)</f>
        <v>-69614</v>
      </c>
      <c r="D15" s="43">
        <f>SUM(D16:D18)</f>
        <v>-128678</v>
      </c>
    </row>
    <row r="16" spans="1:4" ht="15.75" thickBot="1">
      <c r="A16" s="38" t="s">
        <v>50</v>
      </c>
      <c r="B16" s="38" t="s">
        <v>131</v>
      </c>
      <c r="C16" s="43">
        <v>-51882</v>
      </c>
      <c r="D16" s="43">
        <v>-95816</v>
      </c>
    </row>
    <row r="17" spans="1:4" ht="15.75" thickBot="1">
      <c r="A17" s="38" t="s">
        <v>52</v>
      </c>
      <c r="B17" s="38" t="s">
        <v>132</v>
      </c>
      <c r="C17" s="43">
        <v>-17547</v>
      </c>
      <c r="D17" s="43">
        <v>-31966</v>
      </c>
    </row>
    <row r="18" spans="1:4" ht="15.75" thickBot="1">
      <c r="A18" s="38" t="s">
        <v>54</v>
      </c>
      <c r="B18" s="38" t="s">
        <v>133</v>
      </c>
      <c r="C18" s="43">
        <v>-185</v>
      </c>
      <c r="D18" s="43">
        <v>-896</v>
      </c>
    </row>
    <row r="19" spans="1:4" ht="15.75" thickBot="1">
      <c r="A19" s="38" t="s">
        <v>124</v>
      </c>
      <c r="B19" s="38" t="s">
        <v>56</v>
      </c>
      <c r="C19" s="43">
        <f>SUM(C20:C23)</f>
        <v>-110491</v>
      </c>
      <c r="D19" s="43">
        <f>SUM(D20:D23)</f>
        <v>-224072</v>
      </c>
    </row>
    <row r="20" spans="1:4" ht="34.5" thickBot="1">
      <c r="A20" s="38" t="s">
        <v>57</v>
      </c>
      <c r="B20" s="38" t="s">
        <v>134</v>
      </c>
      <c r="C20" s="43">
        <v>-47777</v>
      </c>
      <c r="D20" s="43">
        <v>-94867</v>
      </c>
    </row>
    <row r="21" spans="1:4" ht="15.75" thickBot="1">
      <c r="A21" s="38" t="s">
        <v>59</v>
      </c>
      <c r="B21" s="38" t="s">
        <v>135</v>
      </c>
      <c r="C21" s="43">
        <v>-12540</v>
      </c>
      <c r="D21" s="43">
        <v>-26649</v>
      </c>
    </row>
    <row r="22" spans="1:4" ht="15.75" thickBot="1">
      <c r="A22" s="38" t="s">
        <v>61</v>
      </c>
      <c r="B22" s="38" t="s">
        <v>136</v>
      </c>
      <c r="C22" s="43">
        <v>-45824</v>
      </c>
      <c r="D22" s="43">
        <v>-93621</v>
      </c>
    </row>
    <row r="23" spans="1:4" ht="15.75" thickBot="1">
      <c r="A23" s="38" t="s">
        <v>63</v>
      </c>
      <c r="B23" s="38" t="s">
        <v>137</v>
      </c>
      <c r="C23" s="43">
        <v>-4350</v>
      </c>
      <c r="D23" s="43">
        <v>-8935</v>
      </c>
    </row>
    <row r="24" spans="1:4" ht="15.75" thickBot="1">
      <c r="A24" s="38" t="s">
        <v>124</v>
      </c>
      <c r="B24" s="38" t="s">
        <v>65</v>
      </c>
      <c r="C24" s="43">
        <f>SUM(C25:C27)</f>
        <v>-56859</v>
      </c>
      <c r="D24" s="43">
        <f>SUM(D25:D27)</f>
        <v>-112402</v>
      </c>
    </row>
    <row r="25" spans="1:4" ht="15.75" thickBot="1">
      <c r="A25" s="38" t="s">
        <v>66</v>
      </c>
      <c r="B25" s="38" t="s">
        <v>138</v>
      </c>
      <c r="C25" s="43">
        <v>-56663</v>
      </c>
      <c r="D25" s="43">
        <v>-111990</v>
      </c>
    </row>
    <row r="26" spans="1:4" ht="15.75" thickBot="1">
      <c r="A26" s="38" t="s">
        <v>68</v>
      </c>
      <c r="B26" s="38" t="s">
        <v>139</v>
      </c>
      <c r="C26" s="43">
        <v>-18</v>
      </c>
      <c r="D26" s="43">
        <v>-36</v>
      </c>
    </row>
    <row r="27" spans="1:4" ht="15.75" thickBot="1">
      <c r="A27" s="38" t="s">
        <v>70</v>
      </c>
      <c r="B27" s="38" t="s">
        <v>140</v>
      </c>
      <c r="C27" s="43">
        <v>-178</v>
      </c>
      <c r="D27" s="43">
        <v>-376</v>
      </c>
    </row>
    <row r="28" spans="1:4" ht="15.75" thickBot="1">
      <c r="A28" s="38" t="s">
        <v>124</v>
      </c>
      <c r="B28" s="38" t="s">
        <v>72</v>
      </c>
      <c r="C28" s="43">
        <v>7865</v>
      </c>
      <c r="D28" s="43">
        <v>15325</v>
      </c>
    </row>
    <row r="29" spans="1:4" ht="15.75" thickBot="1">
      <c r="A29" s="38" t="s">
        <v>73</v>
      </c>
      <c r="B29" s="38" t="s">
        <v>74</v>
      </c>
      <c r="C29" s="43">
        <v>380</v>
      </c>
      <c r="D29" s="43">
        <v>8833</v>
      </c>
    </row>
    <row r="30" spans="1:4" ht="15.75" thickBot="1">
      <c r="A30" s="38" t="s">
        <v>124</v>
      </c>
      <c r="B30" s="38" t="s">
        <v>75</v>
      </c>
      <c r="C30" s="43">
        <f>C31+C35</f>
        <v>-1144</v>
      </c>
      <c r="D30" s="43">
        <f>D31+D35</f>
        <v>-13489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-9219</v>
      </c>
    </row>
    <row r="32" spans="1:4" ht="15.75" thickBot="1">
      <c r="A32" s="38" t="s">
        <v>77</v>
      </c>
      <c r="B32" s="38" t="s">
        <v>142</v>
      </c>
      <c r="C32" s="43"/>
      <c r="D32" s="43">
        <v>-9219</v>
      </c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-1144</v>
      </c>
      <c r="D35" s="43">
        <f>SUM(D36:D38)</f>
        <v>-4270</v>
      </c>
    </row>
    <row r="36" spans="1:4" ht="15.75" thickBot="1">
      <c r="A36" s="38" t="s">
        <v>84</v>
      </c>
      <c r="B36" s="38" t="s">
        <v>142</v>
      </c>
      <c r="C36" s="43">
        <v>-1144</v>
      </c>
      <c r="D36" s="43">
        <v>-4270</v>
      </c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0</v>
      </c>
    </row>
    <row r="41" spans="1:4" ht="15.75" thickBot="1">
      <c r="A41" s="38" t="s">
        <v>90</v>
      </c>
      <c r="B41" s="38" t="s">
        <v>147</v>
      </c>
      <c r="C41" s="43"/>
      <c r="D41" s="43"/>
    </row>
    <row r="42" spans="1:4" ht="15.75" thickBot="1">
      <c r="A42" s="38" t="s">
        <v>92</v>
      </c>
      <c r="B42" s="38" t="s">
        <v>148</v>
      </c>
      <c r="C42" s="43"/>
      <c r="D42" s="43"/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98517</v>
      </c>
      <c r="D43" s="44">
        <f>D4+D5+D6+D7+D12+D15+D19+D24+D28+D29+D30+D39+D40</f>
        <v>227585</v>
      </c>
    </row>
    <row r="44" spans="1:4" ht="15.75" thickBot="1">
      <c r="A44" s="38" t="s">
        <v>124</v>
      </c>
      <c r="B44" s="38" t="s">
        <v>95</v>
      </c>
      <c r="C44" s="43">
        <f>SUM(C45:C46)</f>
        <v>5268</v>
      </c>
      <c r="D44" s="43">
        <f>SUM(D45:D46)</f>
        <v>10178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>
        <v>5268</v>
      </c>
      <c r="D46" s="43">
        <v>10178</v>
      </c>
    </row>
    <row r="47" spans="1:4" ht="15.75" thickBot="1">
      <c r="A47" s="38" t="s">
        <v>124</v>
      </c>
      <c r="B47" s="38" t="s">
        <v>100</v>
      </c>
      <c r="C47" s="43">
        <f>SUM(C48:C50)</f>
        <v>-10229</v>
      </c>
      <c r="D47" s="43">
        <f>SUM(D48:D50)</f>
        <v>-21261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>
        <v>-10228</v>
      </c>
      <c r="D49" s="43">
        <v>-20836</v>
      </c>
    </row>
    <row r="50" spans="1:4" ht="15.75" thickBot="1">
      <c r="A50" s="38" t="s">
        <v>105</v>
      </c>
      <c r="B50" s="38" t="s">
        <v>153</v>
      </c>
      <c r="C50" s="43">
        <v>-1</v>
      </c>
      <c r="D50" s="43">
        <v>-425</v>
      </c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>
        <v>0</v>
      </c>
      <c r="D52" s="43">
        <v>0</v>
      </c>
    </row>
    <row r="53" spans="1:4" ht="23.25" thickBot="1">
      <c r="A53" s="38" t="s">
        <v>111</v>
      </c>
      <c r="B53" s="38" t="s">
        <v>112</v>
      </c>
      <c r="C53" s="43">
        <v>1</v>
      </c>
      <c r="D53" s="43">
        <v>-6840</v>
      </c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-4960</v>
      </c>
      <c r="D55" s="44">
        <f>D44+D47+D51+D52+D53+D54</f>
        <v>-17923</v>
      </c>
    </row>
    <row r="56" spans="1:4" ht="15.75" thickBot="1">
      <c r="A56" s="40" t="s">
        <v>124</v>
      </c>
      <c r="B56" s="40" t="s">
        <v>115</v>
      </c>
      <c r="C56" s="44">
        <f>C43+C55</f>
        <v>93557</v>
      </c>
      <c r="D56" s="44">
        <f>D43+D55</f>
        <v>209662</v>
      </c>
    </row>
    <row r="57" spans="1:4" ht="15.75" thickBot="1">
      <c r="A57" s="38" t="s">
        <v>116</v>
      </c>
      <c r="B57" s="38" t="s">
        <v>117</v>
      </c>
      <c r="C57" s="43">
        <v>-9</v>
      </c>
      <c r="D57" s="43">
        <v>309</v>
      </c>
    </row>
    <row r="58" spans="1:4" ht="23.25" thickBot="1">
      <c r="A58" s="40" t="s">
        <v>124</v>
      </c>
      <c r="B58" s="40" t="s">
        <v>118</v>
      </c>
      <c r="C58" s="44">
        <f>C56+C57</f>
        <v>93548</v>
      </c>
      <c r="D58" s="44">
        <f>D56+D57</f>
        <v>209971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93548</v>
      </c>
      <c r="D61" s="43">
        <f>D58+D60</f>
        <v>209971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42">
        <f>C58</f>
        <v>-3</v>
      </c>
      <c r="D3" s="42">
        <f>D58</f>
        <v>-6</v>
      </c>
    </row>
    <row r="4" spans="1:4" ht="23.25" thickBot="1">
      <c r="A4" s="38" t="s">
        <v>29</v>
      </c>
      <c r="B4" s="38" t="s">
        <v>30</v>
      </c>
      <c r="C4" s="43"/>
      <c r="D4" s="43"/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3"/>
      <c r="D6" s="43"/>
    </row>
    <row r="7" spans="1:4" ht="15.75" thickBot="1">
      <c r="A7" s="38" t="s">
        <v>124</v>
      </c>
      <c r="B7" s="38" t="s">
        <v>35</v>
      </c>
      <c r="C7" s="43">
        <f>SUM(C8:C11)</f>
        <v>0</v>
      </c>
      <c r="D7" s="43">
        <f>SUM(D8:D11)</f>
        <v>0</v>
      </c>
    </row>
    <row r="8" spans="1:4" ht="15.75" thickBot="1">
      <c r="A8" s="38" t="s">
        <v>36</v>
      </c>
      <c r="B8" s="38" t="s">
        <v>125</v>
      </c>
      <c r="C8" s="43"/>
      <c r="D8" s="43"/>
    </row>
    <row r="9" spans="1:4" ht="34.5" thickBot="1">
      <c r="A9" s="38" t="s">
        <v>38</v>
      </c>
      <c r="B9" s="38" t="s">
        <v>126</v>
      </c>
      <c r="C9" s="43"/>
      <c r="D9" s="43"/>
    </row>
    <row r="10" spans="1:4" ht="15.75" thickBot="1">
      <c r="A10" s="38" t="s">
        <v>40</v>
      </c>
      <c r="B10" s="38" t="s">
        <v>127</v>
      </c>
      <c r="C10" s="43"/>
      <c r="D10" s="43"/>
    </row>
    <row r="11" spans="1:4" ht="23.25" thickBot="1">
      <c r="A11" s="38" t="s">
        <v>42</v>
      </c>
      <c r="B11" s="38" t="s">
        <v>128</v>
      </c>
      <c r="C11" s="43"/>
      <c r="D11" s="43"/>
    </row>
    <row r="12" spans="1:4" ht="15.75" thickBot="1">
      <c r="A12" s="38" t="s">
        <v>124</v>
      </c>
      <c r="B12" s="38" t="s">
        <v>44</v>
      </c>
      <c r="C12" s="43">
        <f>SUM(C13:C14)</f>
        <v>0</v>
      </c>
      <c r="D12" s="43">
        <f>SUM(D13:D14)</f>
        <v>0</v>
      </c>
    </row>
    <row r="13" spans="1:4" ht="15.75" thickBot="1">
      <c r="A13" s="38" t="s">
        <v>45</v>
      </c>
      <c r="B13" s="38" t="s">
        <v>129</v>
      </c>
      <c r="C13" s="43"/>
      <c r="D13" s="43"/>
    </row>
    <row r="14" spans="1:4" ht="15.75" thickBot="1">
      <c r="A14" s="38" t="s">
        <v>47</v>
      </c>
      <c r="B14" s="38" t="s">
        <v>130</v>
      </c>
      <c r="C14" s="43"/>
      <c r="D14" s="43"/>
    </row>
    <row r="15" spans="1:4" ht="15.75" thickBot="1">
      <c r="A15" s="38" t="s">
        <v>124</v>
      </c>
      <c r="B15" s="38" t="s">
        <v>49</v>
      </c>
      <c r="C15" s="43">
        <f>SUM(C16:C18)</f>
        <v>0</v>
      </c>
      <c r="D15" s="43">
        <f>SUM(D16:D18)</f>
        <v>0</v>
      </c>
    </row>
    <row r="16" spans="1:4" ht="15.75" thickBot="1">
      <c r="A16" s="38" t="s">
        <v>50</v>
      </c>
      <c r="B16" s="38" t="s">
        <v>131</v>
      </c>
      <c r="C16" s="43"/>
      <c r="D16" s="43"/>
    </row>
    <row r="17" spans="1:4" ht="15.75" thickBot="1">
      <c r="A17" s="38" t="s">
        <v>52</v>
      </c>
      <c r="B17" s="38" t="s">
        <v>132</v>
      </c>
      <c r="C17" s="43"/>
      <c r="D17" s="43"/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-4</v>
      </c>
      <c r="D19" s="43">
        <f>SUM(D20:D23)</f>
        <v>-8</v>
      </c>
    </row>
    <row r="20" spans="1:4" ht="34.5" thickBot="1">
      <c r="A20" s="38" t="s">
        <v>57</v>
      </c>
      <c r="B20" s="38" t="s">
        <v>134</v>
      </c>
      <c r="C20" s="43">
        <v>-4</v>
      </c>
      <c r="D20" s="43">
        <v>-6</v>
      </c>
    </row>
    <row r="21" spans="1:4" ht="15.75" thickBot="1">
      <c r="A21" s="38" t="s">
        <v>59</v>
      </c>
      <c r="B21" s="38" t="s">
        <v>135</v>
      </c>
      <c r="C21" s="43"/>
      <c r="D21" s="43">
        <v>-2</v>
      </c>
    </row>
    <row r="22" spans="1:4" ht="15.75" thickBot="1">
      <c r="A22" s="38" t="s">
        <v>61</v>
      </c>
      <c r="B22" s="38" t="s">
        <v>136</v>
      </c>
      <c r="C22" s="43"/>
      <c r="D22" s="43"/>
    </row>
    <row r="23" spans="1:4" ht="15.75" thickBot="1">
      <c r="A23" s="38" t="s">
        <v>63</v>
      </c>
      <c r="B23" s="38" t="s">
        <v>137</v>
      </c>
      <c r="C23" s="43"/>
      <c r="D23" s="43"/>
    </row>
    <row r="24" spans="1:4" ht="15.75" thickBot="1">
      <c r="A24" s="38" t="s">
        <v>124</v>
      </c>
      <c r="B24" s="38" t="s">
        <v>65</v>
      </c>
      <c r="C24" s="43">
        <f>SUM(C25:C27)</f>
        <v>0</v>
      </c>
      <c r="D24" s="43">
        <f>SUM(D25:D27)</f>
        <v>0</v>
      </c>
    </row>
    <row r="25" spans="1:4" ht="15.75" thickBot="1">
      <c r="A25" s="38" t="s">
        <v>66</v>
      </c>
      <c r="B25" s="38" t="s">
        <v>138</v>
      </c>
      <c r="C25" s="43"/>
      <c r="D25" s="43"/>
    </row>
    <row r="26" spans="1:4" ht="15.75" thickBot="1">
      <c r="A26" s="38" t="s">
        <v>68</v>
      </c>
      <c r="B26" s="38" t="s">
        <v>139</v>
      </c>
      <c r="C26" s="43"/>
      <c r="D26" s="43"/>
    </row>
    <row r="27" spans="1:4" ht="15.75" thickBot="1">
      <c r="A27" s="38" t="s">
        <v>70</v>
      </c>
      <c r="B27" s="38" t="s">
        <v>140</v>
      </c>
      <c r="C27" s="43"/>
      <c r="D27" s="43"/>
    </row>
    <row r="28" spans="1:4" ht="15.75" thickBot="1">
      <c r="A28" s="38" t="s">
        <v>124</v>
      </c>
      <c r="B28" s="38" t="s">
        <v>72</v>
      </c>
      <c r="C28" s="43"/>
      <c r="D28" s="43"/>
    </row>
    <row r="29" spans="1:4" ht="15.75" thickBot="1">
      <c r="A29" s="38" t="s">
        <v>73</v>
      </c>
      <c r="B29" s="38" t="s">
        <v>74</v>
      </c>
      <c r="C29" s="43"/>
      <c r="D29" s="43"/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0</v>
      </c>
    </row>
    <row r="41" spans="1:4" ht="15.75" thickBot="1">
      <c r="A41" s="38" t="s">
        <v>90</v>
      </c>
      <c r="B41" s="38" t="s">
        <v>147</v>
      </c>
      <c r="C41" s="43"/>
      <c r="D41" s="43"/>
    </row>
    <row r="42" spans="1:4" ht="15.75" thickBot="1">
      <c r="A42" s="38" t="s">
        <v>92</v>
      </c>
      <c r="B42" s="38" t="s">
        <v>148</v>
      </c>
      <c r="C42" s="43"/>
      <c r="D42" s="43"/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-4</v>
      </c>
      <c r="D43" s="44">
        <f>D4+D5+D6+D7+D12+D15+D19+D24+D28+D29+D30+D39+D40</f>
        <v>-8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0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/>
      <c r="D46" s="43"/>
    </row>
    <row r="47" spans="1:4" ht="15.75" thickBot="1">
      <c r="A47" s="38" t="s">
        <v>124</v>
      </c>
      <c r="B47" s="38" t="s">
        <v>100</v>
      </c>
      <c r="C47" s="43">
        <f>SUM(C48:C50)</f>
        <v>0</v>
      </c>
      <c r="D47" s="43">
        <f>SUM(D48:D50)</f>
        <v>0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/>
      <c r="D49" s="43"/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/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0</v>
      </c>
      <c r="D55" s="44">
        <f>D44+D47+D51+D52+D53+D54</f>
        <v>0</v>
      </c>
    </row>
    <row r="56" spans="1:4" ht="15.75" thickBot="1">
      <c r="A56" s="40" t="s">
        <v>124</v>
      </c>
      <c r="B56" s="40" t="s">
        <v>115</v>
      </c>
      <c r="C56" s="44">
        <f>C43+C55</f>
        <v>-4</v>
      </c>
      <c r="D56" s="44">
        <f>D43+D55</f>
        <v>-8</v>
      </c>
    </row>
    <row r="57" spans="1:4" ht="15.75" thickBot="1">
      <c r="A57" s="38" t="s">
        <v>116</v>
      </c>
      <c r="B57" s="38" t="s">
        <v>117</v>
      </c>
      <c r="C57" s="43">
        <v>1</v>
      </c>
      <c r="D57" s="43">
        <v>2</v>
      </c>
    </row>
    <row r="58" spans="1:4" ht="23.25" thickBot="1">
      <c r="A58" s="40" t="s">
        <v>124</v>
      </c>
      <c r="B58" s="40" t="s">
        <v>118</v>
      </c>
      <c r="C58" s="44">
        <f>C56+C57</f>
        <v>-3</v>
      </c>
      <c r="D58" s="44">
        <f>D56+D57</f>
        <v>-6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-3</v>
      </c>
      <c r="D61" s="43">
        <f>D58+D60</f>
        <v>-6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42">
        <f>C58</f>
        <v>1655</v>
      </c>
      <c r="D3" s="42">
        <f>D58</f>
        <v>3673</v>
      </c>
    </row>
    <row r="4" spans="1:4" ht="23.25" thickBot="1">
      <c r="A4" s="38" t="s">
        <v>29</v>
      </c>
      <c r="B4" s="38" t="s">
        <v>30</v>
      </c>
      <c r="C4" s="43">
        <v>712</v>
      </c>
      <c r="D4" s="43">
        <v>4445</v>
      </c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8"/>
      <c r="D6" s="48"/>
    </row>
    <row r="7" spans="1:4" ht="15.75" thickBot="1">
      <c r="A7" s="38" t="s">
        <v>124</v>
      </c>
      <c r="B7" s="38" t="s">
        <v>35</v>
      </c>
      <c r="C7" s="49">
        <f>SUM(C8:C11)</f>
        <v>0</v>
      </c>
      <c r="D7" s="43">
        <f>SUM(D8:D11)</f>
        <v>0</v>
      </c>
    </row>
    <row r="8" spans="1:4" ht="15.75" thickBot="1">
      <c r="A8" s="38" t="s">
        <v>36</v>
      </c>
      <c r="B8" s="38" t="s">
        <v>125</v>
      </c>
      <c r="C8" s="48"/>
      <c r="D8" s="48"/>
    </row>
    <row r="9" spans="1:4" ht="34.5" thickBot="1">
      <c r="A9" s="38" t="s">
        <v>38</v>
      </c>
      <c r="B9" s="38" t="s">
        <v>126</v>
      </c>
      <c r="C9" s="48"/>
      <c r="D9" s="48"/>
    </row>
    <row r="10" spans="1:4" ht="15.75" thickBot="1">
      <c r="A10" s="38" t="s">
        <v>40</v>
      </c>
      <c r="B10" s="38" t="s">
        <v>127</v>
      </c>
      <c r="C10" s="48"/>
      <c r="D10" s="48"/>
    </row>
    <row r="11" spans="1:4" ht="23.25" thickBot="1">
      <c r="A11" s="38" t="s">
        <v>42</v>
      </c>
      <c r="B11" s="38" t="s">
        <v>128</v>
      </c>
      <c r="C11" s="48"/>
      <c r="D11" s="48"/>
    </row>
    <row r="12" spans="1:4" ht="15.75" thickBot="1">
      <c r="A12" s="38" t="s">
        <v>124</v>
      </c>
      <c r="B12" s="38" t="s">
        <v>44</v>
      </c>
      <c r="C12" s="49">
        <f>SUM(C13:C14)</f>
        <v>0</v>
      </c>
      <c r="D12" s="43">
        <f>SUM(D13:D14)</f>
        <v>3</v>
      </c>
    </row>
    <row r="13" spans="1:4" ht="15.75" thickBot="1">
      <c r="A13" s="38" t="s">
        <v>45</v>
      </c>
      <c r="B13" s="38" t="s">
        <v>129</v>
      </c>
      <c r="C13" s="49"/>
      <c r="D13" s="43">
        <v>3</v>
      </c>
    </row>
    <row r="14" spans="1:4" ht="15.75" thickBot="1">
      <c r="A14" s="38" t="s">
        <v>47</v>
      </c>
      <c r="B14" s="38" t="s">
        <v>130</v>
      </c>
      <c r="C14" s="49"/>
      <c r="D14" s="48"/>
    </row>
    <row r="15" spans="1:4" ht="15.75" thickBot="1">
      <c r="A15" s="38" t="s">
        <v>124</v>
      </c>
      <c r="B15" s="38" t="s">
        <v>49</v>
      </c>
      <c r="C15" s="49">
        <f>SUM(C16:C18)</f>
        <v>-243</v>
      </c>
      <c r="D15" s="43">
        <f>SUM(D16:D18)</f>
        <v>-434</v>
      </c>
    </row>
    <row r="16" spans="1:4" ht="15.75" thickBot="1">
      <c r="A16" s="38" t="s">
        <v>50</v>
      </c>
      <c r="B16" s="38" t="s">
        <v>131</v>
      </c>
      <c r="C16" s="49">
        <v>-218</v>
      </c>
      <c r="D16" s="43">
        <v>-402</v>
      </c>
    </row>
    <row r="17" spans="1:4" ht="15.75" thickBot="1">
      <c r="A17" s="38" t="s">
        <v>52</v>
      </c>
      <c r="B17" s="38" t="s">
        <v>132</v>
      </c>
      <c r="C17" s="49">
        <v>-25</v>
      </c>
      <c r="D17" s="43">
        <v>-32</v>
      </c>
    </row>
    <row r="18" spans="1:4" ht="15.75" thickBot="1">
      <c r="A18" s="38" t="s">
        <v>54</v>
      </c>
      <c r="B18" s="38" t="s">
        <v>133</v>
      </c>
      <c r="C18" s="49"/>
      <c r="D18" s="43"/>
    </row>
    <row r="19" spans="1:4" ht="15.75" thickBot="1">
      <c r="A19" s="38" t="s">
        <v>124</v>
      </c>
      <c r="B19" s="38" t="s">
        <v>56</v>
      </c>
      <c r="C19" s="49">
        <f>SUM(C20:C23)</f>
        <v>-196</v>
      </c>
      <c r="D19" s="43">
        <f>SUM(D20:D23)</f>
        <v>-52</v>
      </c>
    </row>
    <row r="20" spans="1:4" ht="34.5" thickBot="1">
      <c r="A20" s="38" t="s">
        <v>57</v>
      </c>
      <c r="B20" s="38" t="s">
        <v>134</v>
      </c>
      <c r="C20" s="49">
        <v>-125</v>
      </c>
      <c r="D20" s="43">
        <v>-52</v>
      </c>
    </row>
    <row r="21" spans="1:4" ht="15.75" thickBot="1">
      <c r="A21" s="38" t="s">
        <v>59</v>
      </c>
      <c r="B21" s="38" t="s">
        <v>135</v>
      </c>
      <c r="C21" s="49">
        <v>-71</v>
      </c>
      <c r="D21" s="43"/>
    </row>
    <row r="22" spans="1:4" ht="15.75" thickBot="1">
      <c r="A22" s="38" t="s">
        <v>61</v>
      </c>
      <c r="B22" s="38" t="s">
        <v>136</v>
      </c>
      <c r="C22" s="49"/>
      <c r="D22" s="43"/>
    </row>
    <row r="23" spans="1:4" ht="15.75" thickBot="1">
      <c r="A23" s="38" t="s">
        <v>63</v>
      </c>
      <c r="B23" s="38" t="s">
        <v>137</v>
      </c>
      <c r="C23" s="48"/>
      <c r="D23" s="43"/>
    </row>
    <row r="24" spans="1:4" ht="15.75" thickBot="1">
      <c r="A24" s="38" t="s">
        <v>124</v>
      </c>
      <c r="B24" s="38" t="s">
        <v>65</v>
      </c>
      <c r="C24" s="49">
        <f>SUM(C25:C27)</f>
        <v>0</v>
      </c>
      <c r="D24" s="43">
        <f>SUM(D25:D27)</f>
        <v>0</v>
      </c>
    </row>
    <row r="25" spans="1:4" ht="15.75" thickBot="1">
      <c r="A25" s="38" t="s">
        <v>66</v>
      </c>
      <c r="B25" s="38" t="s">
        <v>138</v>
      </c>
      <c r="C25" s="49"/>
      <c r="D25" s="43"/>
    </row>
    <row r="26" spans="1:4" ht="15.75" thickBot="1">
      <c r="A26" s="38" t="s">
        <v>68</v>
      </c>
      <c r="B26" s="38" t="s">
        <v>139</v>
      </c>
      <c r="C26" s="49"/>
      <c r="D26" s="43"/>
    </row>
    <row r="27" spans="1:4" ht="15.75" thickBot="1">
      <c r="A27" s="38" t="s">
        <v>70</v>
      </c>
      <c r="B27" s="38" t="s">
        <v>140</v>
      </c>
      <c r="C27" s="49"/>
      <c r="D27" s="43"/>
    </row>
    <row r="28" spans="1:4" ht="15.75" thickBot="1">
      <c r="A28" s="38" t="s">
        <v>124</v>
      </c>
      <c r="B28" s="38" t="s">
        <v>72</v>
      </c>
      <c r="C28" s="49"/>
      <c r="D28" s="43"/>
    </row>
    <row r="29" spans="1:4" ht="15.75" thickBot="1">
      <c r="A29" s="38" t="s">
        <v>73</v>
      </c>
      <c r="B29" s="38" t="s">
        <v>74</v>
      </c>
      <c r="C29" s="49"/>
      <c r="D29" s="43"/>
    </row>
    <row r="30" spans="1:4" ht="15.75" thickBot="1">
      <c r="A30" s="38" t="s">
        <v>124</v>
      </c>
      <c r="B30" s="38" t="s">
        <v>75</v>
      </c>
      <c r="C30" s="49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9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9"/>
      <c r="D32" s="43"/>
    </row>
    <row r="33" spans="1:4" ht="15.75" thickBot="1">
      <c r="A33" s="38" t="s">
        <v>79</v>
      </c>
      <c r="B33" s="38" t="s">
        <v>143</v>
      </c>
      <c r="C33" s="49"/>
      <c r="D33" s="43"/>
    </row>
    <row r="34" spans="1:4" ht="15.75" thickBot="1">
      <c r="A34" s="38" t="s">
        <v>81</v>
      </c>
      <c r="B34" s="38" t="s">
        <v>144</v>
      </c>
      <c r="C34" s="49"/>
      <c r="D34" s="43"/>
    </row>
    <row r="35" spans="1:4" ht="15.75" thickBot="1">
      <c r="A35" s="38" t="s">
        <v>124</v>
      </c>
      <c r="B35" s="38" t="s">
        <v>145</v>
      </c>
      <c r="C35" s="49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9"/>
      <c r="D36" s="43"/>
    </row>
    <row r="37" spans="1:4" ht="15.75" thickBot="1">
      <c r="A37" s="38" t="s">
        <v>85</v>
      </c>
      <c r="B37" s="38" t="s">
        <v>143</v>
      </c>
      <c r="C37" s="49"/>
      <c r="D37" s="43"/>
    </row>
    <row r="38" spans="1:4" ht="15.75" thickBot="1">
      <c r="A38" s="38" t="s">
        <v>86</v>
      </c>
      <c r="B38" s="38" t="s">
        <v>144</v>
      </c>
      <c r="C38" s="49"/>
      <c r="D38" s="43"/>
    </row>
    <row r="39" spans="1:4" ht="15.75" thickBot="1">
      <c r="A39" s="38" t="s">
        <v>146</v>
      </c>
      <c r="B39" s="38" t="s">
        <v>88</v>
      </c>
      <c r="C39" s="49"/>
      <c r="D39" s="43"/>
    </row>
    <row r="40" spans="1:4" ht="15.75" thickBot="1">
      <c r="A40" s="38" t="s">
        <v>146</v>
      </c>
      <c r="B40" s="38" t="s">
        <v>89</v>
      </c>
      <c r="C40" s="49">
        <f>SUM(C41:C42)</f>
        <v>0</v>
      </c>
      <c r="D40" s="43">
        <f>SUM(D41:D42)</f>
        <v>0</v>
      </c>
    </row>
    <row r="41" spans="1:4" ht="15.75" thickBot="1">
      <c r="A41" s="38" t="s">
        <v>90</v>
      </c>
      <c r="B41" s="38" t="s">
        <v>147</v>
      </c>
      <c r="C41" s="48"/>
      <c r="D41" s="43"/>
    </row>
    <row r="42" spans="1:4" ht="15.75" thickBot="1">
      <c r="A42" s="38" t="s">
        <v>92</v>
      </c>
      <c r="B42" s="38" t="s">
        <v>148</v>
      </c>
      <c r="C42" s="48"/>
      <c r="D42" s="43"/>
    </row>
    <row r="43" spans="1:4" ht="15.75" thickBot="1">
      <c r="A43" s="40" t="s">
        <v>124</v>
      </c>
      <c r="B43" s="40" t="s">
        <v>94</v>
      </c>
      <c r="C43" s="50">
        <f>C4+C5+C6+C7+C12+C15+C19+C24+C28+C29+C30+C39+C40</f>
        <v>273</v>
      </c>
      <c r="D43" s="50">
        <f>D4+D5+D6+D7+D12+D15+D19+D24+D28+D29+D30+D39+D40</f>
        <v>3962</v>
      </c>
    </row>
    <row r="44" spans="1:4" ht="15.75" thickBot="1">
      <c r="A44" s="38" t="s">
        <v>124</v>
      </c>
      <c r="B44" s="38" t="s">
        <v>95</v>
      </c>
      <c r="C44" s="43">
        <f>SUM(C45:C46)</f>
        <v>1721</v>
      </c>
      <c r="D44" s="43">
        <f>SUM(D45:D46)</f>
        <v>1994</v>
      </c>
    </row>
    <row r="45" spans="1:4" ht="15.75" thickBot="1">
      <c r="A45" s="38" t="s">
        <v>96</v>
      </c>
      <c r="B45" s="38" t="s">
        <v>149</v>
      </c>
      <c r="C45" s="43">
        <v>5</v>
      </c>
      <c r="D45" s="43">
        <v>69</v>
      </c>
    </row>
    <row r="46" spans="1:4" ht="15.75" thickBot="1">
      <c r="A46" s="38" t="s">
        <v>98</v>
      </c>
      <c r="B46" s="38" t="s">
        <v>150</v>
      </c>
      <c r="C46" s="43">
        <v>1716</v>
      </c>
      <c r="D46" s="43">
        <v>1925</v>
      </c>
    </row>
    <row r="47" spans="1:4" ht="15.75" thickBot="1">
      <c r="A47" s="38" t="s">
        <v>124</v>
      </c>
      <c r="B47" s="38" t="s">
        <v>100</v>
      </c>
      <c r="C47" s="43">
        <f>SUM(C48:C50)</f>
        <v>-132</v>
      </c>
      <c r="D47" s="43">
        <f>SUM(D48:D50)</f>
        <v>0</v>
      </c>
    </row>
    <row r="48" spans="1:4" ht="45.75" thickBot="1">
      <c r="A48" s="38" t="s">
        <v>101</v>
      </c>
      <c r="B48" s="38" t="s">
        <v>151</v>
      </c>
      <c r="C48" s="43">
        <v>-132</v>
      </c>
      <c r="D48" s="43"/>
    </row>
    <row r="49" spans="1:4" ht="57" thickBot="1">
      <c r="A49" s="38" t="s">
        <v>103</v>
      </c>
      <c r="B49" s="38" t="s">
        <v>152</v>
      </c>
      <c r="C49" s="43"/>
      <c r="D49" s="43"/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>
        <v>272</v>
      </c>
      <c r="D52" s="43">
        <v>750</v>
      </c>
    </row>
    <row r="53" spans="1:4" ht="23.25" thickBot="1">
      <c r="A53" s="38" t="s">
        <v>111</v>
      </c>
      <c r="B53" s="38" t="s">
        <v>112</v>
      </c>
      <c r="C53" s="43"/>
      <c r="D53" s="43">
        <v>-1374</v>
      </c>
    </row>
    <row r="54" spans="1:4" ht="15.75" thickBot="1">
      <c r="A54" s="38" t="s">
        <v>124</v>
      </c>
      <c r="B54" s="38" t="s">
        <v>113</v>
      </c>
      <c r="C54" s="48"/>
      <c r="D54" s="43"/>
    </row>
    <row r="55" spans="1:4" ht="15.75" thickBot="1">
      <c r="A55" s="40" t="s">
        <v>124</v>
      </c>
      <c r="B55" s="40" t="s">
        <v>114</v>
      </c>
      <c r="C55" s="50">
        <f>C44+C47+C51+C52+C53+C54</f>
        <v>1861</v>
      </c>
      <c r="D55" s="50">
        <f>D44+D47+D51+D52+D53+D54</f>
        <v>1370</v>
      </c>
    </row>
    <row r="56" spans="1:4" ht="15.75" thickBot="1">
      <c r="A56" s="40" t="s">
        <v>124</v>
      </c>
      <c r="B56" s="40" t="s">
        <v>115</v>
      </c>
      <c r="C56" s="50">
        <f>C43+C55</f>
        <v>2134</v>
      </c>
      <c r="D56" s="50">
        <f>D43+D55</f>
        <v>5332</v>
      </c>
    </row>
    <row r="57" spans="1:4" ht="15.75" thickBot="1">
      <c r="A57" s="38" t="s">
        <v>116</v>
      </c>
      <c r="B57" s="38" t="s">
        <v>117</v>
      </c>
      <c r="C57" s="43">
        <v>-479</v>
      </c>
      <c r="D57" s="43">
        <v>-1659</v>
      </c>
    </row>
    <row r="58" spans="1:4" ht="23.25" thickBot="1">
      <c r="A58" s="40" t="s">
        <v>124</v>
      </c>
      <c r="B58" s="40" t="s">
        <v>118</v>
      </c>
      <c r="C58" s="50">
        <f>C56+C57</f>
        <v>1655</v>
      </c>
      <c r="D58" s="50">
        <f>D56+D57</f>
        <v>3673</v>
      </c>
    </row>
    <row r="59" spans="1:4" ht="15.75" thickBot="1">
      <c r="A59" s="34"/>
      <c r="B59" s="34" t="s">
        <v>119</v>
      </c>
      <c r="C59" s="51">
        <f>C60</f>
        <v>0</v>
      </c>
      <c r="D59" s="51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1655</v>
      </c>
      <c r="D61" s="43">
        <f>D58+D60</f>
        <v>3673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2.1406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52" t="str">
        <f>'[2]D1'!C3</f>
        <v>jun-19</v>
      </c>
      <c r="D2" s="52" t="str">
        <f>'[2]D1'!D3</f>
        <v>dic-18</v>
      </c>
    </row>
    <row r="3" spans="1:4" ht="15.75" thickBot="1">
      <c r="A3" s="34"/>
      <c r="B3" s="34" t="s">
        <v>28</v>
      </c>
      <c r="C3" s="42">
        <f>C58</f>
        <v>166</v>
      </c>
      <c r="D3" s="42">
        <f>D58</f>
        <v>-1136</v>
      </c>
    </row>
    <row r="4" spans="1:4" ht="23.25" thickBot="1">
      <c r="A4" s="38" t="s">
        <v>29</v>
      </c>
      <c r="B4" s="38" t="s">
        <v>30</v>
      </c>
      <c r="C4" s="43">
        <v>15912</v>
      </c>
      <c r="D4" s="43">
        <v>32312</v>
      </c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3">
        <v>126</v>
      </c>
      <c r="D6" s="43">
        <v>66</v>
      </c>
    </row>
    <row r="7" spans="1:4" ht="15.75" thickBot="1">
      <c r="A7" s="38" t="s">
        <v>124</v>
      </c>
      <c r="B7" s="38" t="s">
        <v>35</v>
      </c>
      <c r="C7" s="43">
        <f>SUM(C8:C11)</f>
        <v>-8104</v>
      </c>
      <c r="D7" s="43">
        <f>SUM(D8:D11)</f>
        <v>-14442</v>
      </c>
    </row>
    <row r="8" spans="1:4" ht="15.75" thickBot="1">
      <c r="A8" s="38" t="s">
        <v>36</v>
      </c>
      <c r="B8" s="38" t="s">
        <v>125</v>
      </c>
      <c r="C8" s="43"/>
      <c r="D8" s="43"/>
    </row>
    <row r="9" spans="1:4" ht="34.5" thickBot="1">
      <c r="A9" s="38" t="s">
        <v>38</v>
      </c>
      <c r="B9" s="38" t="s">
        <v>126</v>
      </c>
      <c r="C9" s="43">
        <v>-6697</v>
      </c>
      <c r="D9" s="43">
        <v>-11618</v>
      </c>
    </row>
    <row r="10" spans="1:4" ht="15.75" thickBot="1">
      <c r="A10" s="38" t="s">
        <v>40</v>
      </c>
      <c r="B10" s="38" t="s">
        <v>127</v>
      </c>
      <c r="C10" s="43">
        <v>-1407</v>
      </c>
      <c r="D10" s="43">
        <v>-2824</v>
      </c>
    </row>
    <row r="11" spans="1:4" ht="23.25" thickBot="1">
      <c r="A11" s="38" t="s">
        <v>42</v>
      </c>
      <c r="B11" s="38" t="s">
        <v>128</v>
      </c>
      <c r="C11" s="43"/>
      <c r="D11" s="43"/>
    </row>
    <row r="12" spans="1:4" ht="15.75" thickBot="1">
      <c r="A12" s="38" t="s">
        <v>124</v>
      </c>
      <c r="B12" s="38" t="s">
        <v>44</v>
      </c>
      <c r="C12" s="43">
        <f>SUM(C13:C14)</f>
        <v>1123</v>
      </c>
      <c r="D12" s="43">
        <f>SUM(D13:D14)</f>
        <v>2314</v>
      </c>
    </row>
    <row r="13" spans="1:4" ht="15.75" thickBot="1">
      <c r="A13" s="38" t="s">
        <v>45</v>
      </c>
      <c r="B13" s="38" t="s">
        <v>129</v>
      </c>
      <c r="C13" s="43">
        <v>1123</v>
      </c>
      <c r="D13" s="43">
        <v>1814</v>
      </c>
    </row>
    <row r="14" spans="1:4" ht="15.75" thickBot="1">
      <c r="A14" s="38" t="s">
        <v>47</v>
      </c>
      <c r="B14" s="38" t="s">
        <v>130</v>
      </c>
      <c r="C14" s="43"/>
      <c r="D14" s="43">
        <v>500</v>
      </c>
    </row>
    <row r="15" spans="1:4" ht="15.75" thickBot="1">
      <c r="A15" s="38" t="s">
        <v>124</v>
      </c>
      <c r="B15" s="38" t="s">
        <v>49</v>
      </c>
      <c r="C15" s="43">
        <f>SUM(C16:C18)</f>
        <v>-5472</v>
      </c>
      <c r="D15" s="43">
        <f>SUM(D16:D18)</f>
        <v>-11013</v>
      </c>
    </row>
    <row r="16" spans="1:4" ht="15.75" thickBot="1">
      <c r="A16" s="38" t="s">
        <v>50</v>
      </c>
      <c r="B16" s="38" t="s">
        <v>131</v>
      </c>
      <c r="C16" s="43">
        <v>-4051</v>
      </c>
      <c r="D16" s="43">
        <v>-8220</v>
      </c>
    </row>
    <row r="17" spans="1:4" ht="15.75" thickBot="1">
      <c r="A17" s="38" t="s">
        <v>52</v>
      </c>
      <c r="B17" s="38" t="s">
        <v>132</v>
      </c>
      <c r="C17" s="43">
        <v>-1421</v>
      </c>
      <c r="D17" s="43">
        <v>-2793</v>
      </c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-2858</v>
      </c>
      <c r="D19" s="43">
        <f>SUM(D20:D23)</f>
        <v>-5453</v>
      </c>
    </row>
    <row r="20" spans="1:4" ht="34.5" thickBot="1">
      <c r="A20" s="38" t="s">
        <v>57</v>
      </c>
      <c r="B20" s="38" t="s">
        <v>134</v>
      </c>
      <c r="C20" s="43">
        <v>-2288</v>
      </c>
      <c r="D20" s="43">
        <v>-4597</v>
      </c>
    </row>
    <row r="21" spans="1:4" ht="15.75" thickBot="1">
      <c r="A21" s="38" t="s">
        <v>59</v>
      </c>
      <c r="B21" s="38" t="s">
        <v>135</v>
      </c>
      <c r="C21" s="43">
        <v>-556</v>
      </c>
      <c r="D21" s="43">
        <v>-871</v>
      </c>
    </row>
    <row r="22" spans="1:4" ht="15.75" thickBot="1">
      <c r="A22" s="38" t="s">
        <v>61</v>
      </c>
      <c r="B22" s="38" t="s">
        <v>136</v>
      </c>
      <c r="C22" s="43">
        <v>9</v>
      </c>
      <c r="D22" s="43">
        <v>64</v>
      </c>
    </row>
    <row r="23" spans="1:4" ht="15.75" thickBot="1">
      <c r="A23" s="38" t="s">
        <v>63</v>
      </c>
      <c r="B23" s="38" t="s">
        <v>137</v>
      </c>
      <c r="C23" s="43">
        <v>-23</v>
      </c>
      <c r="D23" s="43">
        <v>-49</v>
      </c>
    </row>
    <row r="24" spans="1:4" ht="15.75" thickBot="1">
      <c r="A24" s="38" t="s">
        <v>124</v>
      </c>
      <c r="B24" s="38" t="s">
        <v>65</v>
      </c>
      <c r="C24" s="43">
        <f>SUM(C25:C27)</f>
        <v>-1466</v>
      </c>
      <c r="D24" s="43">
        <f>SUM(D25:D27)</f>
        <v>-2582</v>
      </c>
    </row>
    <row r="25" spans="1:4" ht="15.75" thickBot="1">
      <c r="A25" s="38" t="s">
        <v>66</v>
      </c>
      <c r="B25" s="38" t="s">
        <v>138</v>
      </c>
      <c r="C25" s="43">
        <v>-1466</v>
      </c>
      <c r="D25" s="43">
        <v>-2582</v>
      </c>
    </row>
    <row r="26" spans="1:4" ht="15.75" thickBot="1">
      <c r="A26" s="38" t="s">
        <v>68</v>
      </c>
      <c r="B26" s="38" t="s">
        <v>139</v>
      </c>
      <c r="C26" s="43"/>
      <c r="D26" s="43"/>
    </row>
    <row r="27" spans="1:4" ht="15.75" thickBot="1">
      <c r="A27" s="38" t="s">
        <v>70</v>
      </c>
      <c r="B27" s="38" t="s">
        <v>140</v>
      </c>
      <c r="C27" s="43"/>
      <c r="D27" s="43"/>
    </row>
    <row r="28" spans="1:4" ht="15.75" thickBot="1">
      <c r="A28" s="38" t="s">
        <v>124</v>
      </c>
      <c r="B28" s="38" t="s">
        <v>72</v>
      </c>
      <c r="C28" s="43"/>
      <c r="D28" s="43"/>
    </row>
    <row r="29" spans="1:4" ht="15.75" thickBot="1">
      <c r="A29" s="38" t="s">
        <v>73</v>
      </c>
      <c r="B29" s="38" t="s">
        <v>74</v>
      </c>
      <c r="C29" s="43"/>
      <c r="D29" s="43"/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30</v>
      </c>
      <c r="D40" s="43">
        <f>SUM(D41:D42)</f>
        <v>-175</v>
      </c>
    </row>
    <row r="41" spans="1:4" ht="15.75" thickBot="1">
      <c r="A41" s="38" t="s">
        <v>90</v>
      </c>
      <c r="B41" s="38" t="s">
        <v>147</v>
      </c>
      <c r="C41" s="43">
        <v>-12</v>
      </c>
      <c r="D41" s="43">
        <v>-192</v>
      </c>
    </row>
    <row r="42" spans="1:4" ht="15.75" thickBot="1">
      <c r="A42" s="38" t="s">
        <v>92</v>
      </c>
      <c r="B42" s="38" t="s">
        <v>148</v>
      </c>
      <c r="C42" s="43">
        <v>42</v>
      </c>
      <c r="D42" s="43">
        <v>17</v>
      </c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-709</v>
      </c>
      <c r="D43" s="44">
        <f>D4+D5+D6+D7+D12+D15+D19+D24+D28+D29+D30+D39+D40</f>
        <v>1027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0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/>
      <c r="D46" s="43"/>
    </row>
    <row r="47" spans="1:4" ht="15.75" thickBot="1">
      <c r="A47" s="38" t="s">
        <v>124</v>
      </c>
      <c r="B47" s="38" t="s">
        <v>100</v>
      </c>
      <c r="C47" s="43">
        <f>SUM(C48:C50)</f>
        <v>-1596</v>
      </c>
      <c r="D47" s="43">
        <f>SUM(D48:D50)</f>
        <v>-3190</v>
      </c>
    </row>
    <row r="48" spans="1:4" ht="45.75" thickBot="1">
      <c r="A48" s="38" t="s">
        <v>101</v>
      </c>
      <c r="B48" s="38" t="s">
        <v>151</v>
      </c>
      <c r="C48" s="43">
        <v>-2750</v>
      </c>
      <c r="D48" s="43">
        <v>-5416</v>
      </c>
    </row>
    <row r="49" spans="1:4" ht="57" thickBot="1">
      <c r="A49" s="38" t="s">
        <v>103</v>
      </c>
      <c r="B49" s="38" t="s">
        <v>152</v>
      </c>
      <c r="C49" s="43">
        <v>1154</v>
      </c>
      <c r="D49" s="43">
        <v>2226</v>
      </c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/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-1596</v>
      </c>
      <c r="D55" s="44">
        <f>D44+D47+D51+D52+D53+D54</f>
        <v>-3190</v>
      </c>
    </row>
    <row r="56" spans="1:4" ht="15.75" thickBot="1">
      <c r="A56" s="40" t="s">
        <v>124</v>
      </c>
      <c r="B56" s="40" t="s">
        <v>115</v>
      </c>
      <c r="C56" s="44">
        <f>C43+C55</f>
        <v>-2305</v>
      </c>
      <c r="D56" s="44">
        <f>D43+D55</f>
        <v>-2163</v>
      </c>
    </row>
    <row r="57" spans="1:4" ht="15.75" thickBot="1">
      <c r="A57" s="38" t="s">
        <v>116</v>
      </c>
      <c r="B57" s="38" t="s">
        <v>117</v>
      </c>
      <c r="C57" s="43">
        <v>2471</v>
      </c>
      <c r="D57" s="43">
        <v>1027</v>
      </c>
    </row>
    <row r="58" spans="1:4" ht="23.25" thickBot="1">
      <c r="A58" s="40" t="s">
        <v>124</v>
      </c>
      <c r="B58" s="40" t="s">
        <v>118</v>
      </c>
      <c r="C58" s="44">
        <f>C56+C57</f>
        <v>166</v>
      </c>
      <c r="D58" s="44">
        <f>D56+D57</f>
        <v>-1136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166</v>
      </c>
      <c r="D61" s="43">
        <f>D58+D60</f>
        <v>-1136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53">
        <v>43646</v>
      </c>
      <c r="D2" s="53">
        <v>43465</v>
      </c>
    </row>
    <row r="3" spans="1:4" ht="15.75" thickBot="1">
      <c r="A3" s="34"/>
      <c r="B3" s="34" t="s">
        <v>28</v>
      </c>
      <c r="C3" s="42">
        <f>C58</f>
        <v>577</v>
      </c>
      <c r="D3" s="42">
        <f>D58</f>
        <v>-102</v>
      </c>
    </row>
    <row r="4" spans="1:4" ht="23.25" thickBot="1">
      <c r="A4" s="38" t="s">
        <v>29</v>
      </c>
      <c r="B4" s="38" t="s">
        <v>30</v>
      </c>
      <c r="C4" s="43">
        <v>116</v>
      </c>
      <c r="D4" s="43">
        <v>200</v>
      </c>
    </row>
    <row r="5" spans="1:4" ht="15.75" thickBot="1">
      <c r="A5" s="38" t="s">
        <v>31</v>
      </c>
      <c r="B5" s="38" t="s">
        <v>32</v>
      </c>
      <c r="C5" s="43">
        <v>16</v>
      </c>
      <c r="D5" s="43">
        <v>40</v>
      </c>
    </row>
    <row r="6" spans="1:4" ht="15.75" thickBot="1">
      <c r="A6" s="38" t="s">
        <v>33</v>
      </c>
      <c r="B6" s="38" t="s">
        <v>34</v>
      </c>
      <c r="C6" s="43"/>
      <c r="D6" s="43"/>
    </row>
    <row r="7" spans="1:4" ht="15.75" thickBot="1">
      <c r="A7" s="38" t="s">
        <v>124</v>
      </c>
      <c r="B7" s="38" t="s">
        <v>35</v>
      </c>
      <c r="C7" s="43">
        <f>SUM(C8:C11)</f>
        <v>-16</v>
      </c>
      <c r="D7" s="43">
        <f>SUM(D8:D11)</f>
        <v>220</v>
      </c>
    </row>
    <row r="8" spans="1:4" ht="15.75" thickBot="1">
      <c r="A8" s="38" t="s">
        <v>36</v>
      </c>
      <c r="B8" s="38" t="s">
        <v>125</v>
      </c>
      <c r="C8" s="43">
        <v>-16</v>
      </c>
      <c r="D8" s="43">
        <v>-40</v>
      </c>
    </row>
    <row r="9" spans="1:4" ht="34.5" thickBot="1">
      <c r="A9" s="38" t="s">
        <v>38</v>
      </c>
      <c r="B9" s="38" t="s">
        <v>126</v>
      </c>
      <c r="C9" s="43"/>
      <c r="D9" s="43"/>
    </row>
    <row r="10" spans="1:4" ht="15.75" thickBot="1">
      <c r="A10" s="38" t="s">
        <v>40</v>
      </c>
      <c r="B10" s="38" t="s">
        <v>127</v>
      </c>
      <c r="C10" s="43"/>
      <c r="D10" s="43"/>
    </row>
    <row r="11" spans="1:4" ht="23.25" thickBot="1">
      <c r="A11" s="38" t="s">
        <v>42</v>
      </c>
      <c r="B11" s="38" t="s">
        <v>128</v>
      </c>
      <c r="C11" s="43"/>
      <c r="D11" s="43">
        <v>260</v>
      </c>
    </row>
    <row r="12" spans="1:4" ht="15.75" thickBot="1">
      <c r="A12" s="38" t="s">
        <v>124</v>
      </c>
      <c r="B12" s="38" t="s">
        <v>44</v>
      </c>
      <c r="C12" s="43">
        <f>SUM(C13:C14)</f>
        <v>809</v>
      </c>
      <c r="D12" s="43">
        <f>SUM(D13:D14)</f>
        <v>1459</v>
      </c>
    </row>
    <row r="13" spans="1:4" ht="15.75" thickBot="1">
      <c r="A13" s="38" t="s">
        <v>45</v>
      </c>
      <c r="B13" s="38" t="s">
        <v>129</v>
      </c>
      <c r="C13" s="43">
        <v>809</v>
      </c>
      <c r="D13" s="43">
        <v>1459</v>
      </c>
    </row>
    <row r="14" spans="1:4" ht="15.75" thickBot="1">
      <c r="A14" s="38" t="s">
        <v>47</v>
      </c>
      <c r="B14" s="38" t="s">
        <v>130</v>
      </c>
      <c r="C14" s="43"/>
      <c r="D14" s="43"/>
    </row>
    <row r="15" spans="1:4" ht="15.75" thickBot="1">
      <c r="A15" s="38" t="s">
        <v>124</v>
      </c>
      <c r="B15" s="38" t="s">
        <v>49</v>
      </c>
      <c r="C15" s="43">
        <f>SUM(C16:C18)</f>
        <v>-88</v>
      </c>
      <c r="D15" s="43">
        <f>SUM(D16:D18)</f>
        <v>-171</v>
      </c>
    </row>
    <row r="16" spans="1:4" ht="15.75" thickBot="1">
      <c r="A16" s="38" t="s">
        <v>50</v>
      </c>
      <c r="B16" s="38" t="s">
        <v>131</v>
      </c>
      <c r="C16" s="43">
        <v>-74</v>
      </c>
      <c r="D16" s="43">
        <v>-145</v>
      </c>
    </row>
    <row r="17" spans="1:4" ht="15.75" thickBot="1">
      <c r="A17" s="38" t="s">
        <v>52</v>
      </c>
      <c r="B17" s="38" t="s">
        <v>132</v>
      </c>
      <c r="C17" s="43">
        <v>-14</v>
      </c>
      <c r="D17" s="43">
        <v>-26</v>
      </c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-210</v>
      </c>
      <c r="D19" s="43">
        <f>SUM(D20:D23)</f>
        <v>-1785</v>
      </c>
    </row>
    <row r="20" spans="1:4" ht="34.5" thickBot="1">
      <c r="A20" s="38" t="s">
        <v>57</v>
      </c>
      <c r="B20" s="38" t="s">
        <v>134</v>
      </c>
      <c r="C20" s="43">
        <v>-569</v>
      </c>
      <c r="D20" s="43">
        <v>-1567</v>
      </c>
    </row>
    <row r="21" spans="1:4" ht="15.75" thickBot="1">
      <c r="A21" s="38" t="s">
        <v>59</v>
      </c>
      <c r="B21" s="38" t="s">
        <v>135</v>
      </c>
      <c r="C21" s="43">
        <v>-17</v>
      </c>
      <c r="D21" s="43">
        <v>-41</v>
      </c>
    </row>
    <row r="22" spans="1:4" ht="15.75" thickBot="1">
      <c r="A22" s="38" t="s">
        <v>61</v>
      </c>
      <c r="B22" s="38" t="s">
        <v>136</v>
      </c>
      <c r="C22" s="43">
        <v>376</v>
      </c>
      <c r="D22" s="43">
        <v>-177</v>
      </c>
    </row>
    <row r="23" spans="1:4" ht="15.75" thickBot="1">
      <c r="A23" s="38" t="s">
        <v>63</v>
      </c>
      <c r="B23" s="38" t="s">
        <v>137</v>
      </c>
      <c r="C23" s="43"/>
      <c r="D23" s="43"/>
    </row>
    <row r="24" spans="1:4" ht="15.75" thickBot="1">
      <c r="A24" s="38" t="s">
        <v>124</v>
      </c>
      <c r="B24" s="38" t="s">
        <v>65</v>
      </c>
      <c r="C24" s="43">
        <f>SUM(C25:C27)</f>
        <v>-41</v>
      </c>
      <c r="D24" s="43">
        <f>SUM(D25:D27)</f>
        <v>-83</v>
      </c>
    </row>
    <row r="25" spans="1:4" ht="15.75" thickBot="1">
      <c r="A25" s="38" t="s">
        <v>66</v>
      </c>
      <c r="B25" s="38" t="s">
        <v>138</v>
      </c>
      <c r="C25" s="43"/>
      <c r="D25" s="43"/>
    </row>
    <row r="26" spans="1:4" ht="15.75" thickBot="1">
      <c r="A26" s="38" t="s">
        <v>68</v>
      </c>
      <c r="B26" s="38" t="s">
        <v>139</v>
      </c>
      <c r="C26" s="43">
        <v>-41</v>
      </c>
      <c r="D26" s="43">
        <v>-83</v>
      </c>
    </row>
    <row r="27" spans="1:4" ht="15.75" thickBot="1">
      <c r="A27" s="38" t="s">
        <v>70</v>
      </c>
      <c r="B27" s="38" t="s">
        <v>140</v>
      </c>
      <c r="C27" s="43"/>
      <c r="D27" s="43"/>
    </row>
    <row r="28" spans="1:4" ht="15.75" thickBot="1">
      <c r="A28" s="38" t="s">
        <v>124</v>
      </c>
      <c r="B28" s="38" t="s">
        <v>72</v>
      </c>
      <c r="C28" s="43"/>
      <c r="D28" s="43"/>
    </row>
    <row r="29" spans="1:4" ht="15.75" thickBot="1">
      <c r="A29" s="38" t="s">
        <v>73</v>
      </c>
      <c r="B29" s="38" t="s">
        <v>74</v>
      </c>
      <c r="C29" s="43"/>
      <c r="D29" s="43"/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4</v>
      </c>
    </row>
    <row r="41" spans="1:4" ht="15.75" thickBot="1">
      <c r="A41" s="38" t="s">
        <v>90</v>
      </c>
      <c r="B41" s="38" t="s">
        <v>147</v>
      </c>
      <c r="C41" s="43"/>
      <c r="D41" s="43"/>
    </row>
    <row r="42" spans="1:4" ht="15.75" thickBot="1">
      <c r="A42" s="38" t="s">
        <v>92</v>
      </c>
      <c r="B42" s="38" t="s">
        <v>148</v>
      </c>
      <c r="C42" s="43"/>
      <c r="D42" s="43">
        <v>4</v>
      </c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586</v>
      </c>
      <c r="D43" s="44">
        <f>D4+D5+D6+D7+D12+D15+D19+D24+D28+D29+D30+D39+D40</f>
        <v>-116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36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/>
      <c r="D46" s="43">
        <v>36</v>
      </c>
    </row>
    <row r="47" spans="1:4" ht="15.75" thickBot="1">
      <c r="A47" s="38" t="s">
        <v>124</v>
      </c>
      <c r="B47" s="38" t="s">
        <v>100</v>
      </c>
      <c r="C47" s="43">
        <f>SUM(C48:C50)</f>
        <v>-9</v>
      </c>
      <c r="D47" s="43">
        <f>SUM(D48:D50)</f>
        <v>-22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>
        <v>-9</v>
      </c>
      <c r="D49" s="43">
        <v>-22</v>
      </c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/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-9</v>
      </c>
      <c r="D55" s="44">
        <f>D44+D47+D51+D52+D53+D54</f>
        <v>14</v>
      </c>
    </row>
    <row r="56" spans="1:4" ht="15.75" thickBot="1">
      <c r="A56" s="40" t="s">
        <v>124</v>
      </c>
      <c r="B56" s="40" t="s">
        <v>115</v>
      </c>
      <c r="C56" s="44">
        <f>C43+C55</f>
        <v>577</v>
      </c>
      <c r="D56" s="44">
        <f>D43+D55</f>
        <v>-102</v>
      </c>
    </row>
    <row r="57" spans="1:4" ht="15.75" thickBot="1">
      <c r="A57" s="38" t="s">
        <v>116</v>
      </c>
      <c r="B57" s="38" t="s">
        <v>117</v>
      </c>
      <c r="C57" s="43"/>
      <c r="D57" s="43"/>
    </row>
    <row r="58" spans="1:4" ht="23.25" thickBot="1">
      <c r="A58" s="40" t="s">
        <v>124</v>
      </c>
      <c r="B58" s="40" t="s">
        <v>118</v>
      </c>
      <c r="C58" s="44">
        <f>C56+C57</f>
        <v>577</v>
      </c>
      <c r="D58" s="44">
        <f>D56+D57</f>
        <v>-102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577</v>
      </c>
      <c r="D61" s="43">
        <f>D58+D60</f>
        <v>-102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157</v>
      </c>
      <c r="D2" s="34">
        <v>2018</v>
      </c>
    </row>
    <row r="3" spans="1:4" ht="15.75" thickBot="1">
      <c r="A3" s="34"/>
      <c r="B3" s="34" t="s">
        <v>28</v>
      </c>
      <c r="C3" s="42">
        <f>C58</f>
        <v>168</v>
      </c>
      <c r="D3" s="42">
        <f>D58</f>
        <v>11</v>
      </c>
    </row>
    <row r="4" spans="1:4" ht="23.25" thickBot="1">
      <c r="A4" s="38" t="s">
        <v>29</v>
      </c>
      <c r="B4" s="38" t="s">
        <v>30</v>
      </c>
      <c r="C4" s="43">
        <v>869</v>
      </c>
      <c r="D4" s="43">
        <v>1768</v>
      </c>
    </row>
    <row r="5" spans="1:4" ht="15.75" thickBot="1">
      <c r="A5" s="38" t="s">
        <v>31</v>
      </c>
      <c r="B5" s="38" t="s">
        <v>32</v>
      </c>
      <c r="C5" s="43"/>
      <c r="D5" s="43"/>
    </row>
    <row r="6" spans="1:4" ht="15.75" thickBot="1">
      <c r="A6" s="38" t="s">
        <v>33</v>
      </c>
      <c r="B6" s="38" t="s">
        <v>34</v>
      </c>
      <c r="C6" s="43"/>
      <c r="D6" s="43"/>
    </row>
    <row r="7" spans="1:4" ht="15.75" thickBot="1">
      <c r="A7" s="38" t="s">
        <v>124</v>
      </c>
      <c r="B7" s="38" t="s">
        <v>35</v>
      </c>
      <c r="C7" s="43">
        <f>SUM(C8:C11)</f>
        <v>0</v>
      </c>
      <c r="D7" s="43">
        <f>SUM(D8:D11)</f>
        <v>0</v>
      </c>
    </row>
    <row r="8" spans="1:4" ht="15.75" thickBot="1">
      <c r="A8" s="38" t="s">
        <v>36</v>
      </c>
      <c r="B8" s="38" t="s">
        <v>125</v>
      </c>
      <c r="C8" s="43"/>
      <c r="D8" s="43">
        <v>0</v>
      </c>
    </row>
    <row r="9" spans="1:4" ht="34.5" thickBot="1">
      <c r="A9" s="38" t="s">
        <v>38</v>
      </c>
      <c r="B9" s="38" t="s">
        <v>126</v>
      </c>
      <c r="C9" s="43"/>
      <c r="D9" s="43"/>
    </row>
    <row r="10" spans="1:4" ht="15.75" thickBot="1">
      <c r="A10" s="38" t="s">
        <v>40</v>
      </c>
      <c r="B10" s="38" t="s">
        <v>127</v>
      </c>
      <c r="C10" s="43"/>
      <c r="D10" s="43"/>
    </row>
    <row r="11" spans="1:4" ht="23.25" thickBot="1">
      <c r="A11" s="38" t="s">
        <v>42</v>
      </c>
      <c r="B11" s="38" t="s">
        <v>128</v>
      </c>
      <c r="C11" s="43"/>
      <c r="D11" s="43"/>
    </row>
    <row r="12" spans="1:4" ht="15.75" thickBot="1">
      <c r="A12" s="38" t="s">
        <v>124</v>
      </c>
      <c r="B12" s="38" t="s">
        <v>44</v>
      </c>
      <c r="C12" s="43">
        <f>SUM(C13:C14)</f>
        <v>59</v>
      </c>
      <c r="D12" s="43">
        <f>SUM(D13:D14)</f>
        <v>113</v>
      </c>
    </row>
    <row r="13" spans="1:4" ht="15.75" thickBot="1">
      <c r="A13" s="38" t="s">
        <v>45</v>
      </c>
      <c r="B13" s="38" t="s">
        <v>129</v>
      </c>
      <c r="C13" s="43">
        <v>59</v>
      </c>
      <c r="D13" s="43">
        <v>113</v>
      </c>
    </row>
    <row r="14" spans="1:4" ht="15.75" thickBot="1">
      <c r="A14" s="38" t="s">
        <v>47</v>
      </c>
      <c r="B14" s="38" t="s">
        <v>130</v>
      </c>
      <c r="C14" s="43"/>
      <c r="D14" s="43"/>
    </row>
    <row r="15" spans="1:4" ht="15.75" thickBot="1">
      <c r="A15" s="38" t="s">
        <v>124</v>
      </c>
      <c r="B15" s="38" t="s">
        <v>49</v>
      </c>
      <c r="C15" s="43">
        <f>SUM(C16:C18)</f>
        <v>-184</v>
      </c>
      <c r="D15" s="43">
        <f>SUM(D16:D18)</f>
        <v>-368</v>
      </c>
    </row>
    <row r="16" spans="1:4" ht="15.75" thickBot="1">
      <c r="A16" s="38" t="s">
        <v>50</v>
      </c>
      <c r="B16" s="38" t="s">
        <v>131</v>
      </c>
      <c r="C16" s="43">
        <v>-138</v>
      </c>
      <c r="D16" s="43">
        <v>-279</v>
      </c>
    </row>
    <row r="17" spans="1:4" ht="15.75" thickBot="1">
      <c r="A17" s="38" t="s">
        <v>52</v>
      </c>
      <c r="B17" s="38" t="s">
        <v>132</v>
      </c>
      <c r="C17" s="43">
        <v>-46</v>
      </c>
      <c r="D17" s="43">
        <v>-89</v>
      </c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-575</v>
      </c>
      <c r="D19" s="43">
        <f>SUM(D20:D23)</f>
        <v>-1339</v>
      </c>
    </row>
    <row r="20" spans="1:4" ht="34.5" thickBot="1">
      <c r="A20" s="38" t="s">
        <v>57</v>
      </c>
      <c r="B20" s="38" t="s">
        <v>134</v>
      </c>
      <c r="C20" s="43">
        <v>-23</v>
      </c>
      <c r="D20" s="43">
        <v>-61</v>
      </c>
    </row>
    <row r="21" spans="1:4" ht="15.75" thickBot="1">
      <c r="A21" s="38" t="s">
        <v>59</v>
      </c>
      <c r="B21" s="38" t="s">
        <v>135</v>
      </c>
      <c r="C21" s="43">
        <v>-53</v>
      </c>
      <c r="D21" s="43">
        <v>-127</v>
      </c>
    </row>
    <row r="22" spans="1:4" ht="15.75" thickBot="1">
      <c r="A22" s="38" t="s">
        <v>61</v>
      </c>
      <c r="B22" s="38" t="s">
        <v>136</v>
      </c>
      <c r="C22" s="43"/>
      <c r="D22" s="43"/>
    </row>
    <row r="23" spans="1:4" ht="15.75" thickBot="1">
      <c r="A23" s="38" t="s">
        <v>63</v>
      </c>
      <c r="B23" s="38" t="s">
        <v>137</v>
      </c>
      <c r="C23" s="43">
        <v>-499</v>
      </c>
      <c r="D23" s="43">
        <v>-1151</v>
      </c>
    </row>
    <row r="24" spans="1:4" ht="15.75" thickBot="1">
      <c r="A24" s="38" t="s">
        <v>124</v>
      </c>
      <c r="B24" s="38" t="s">
        <v>65</v>
      </c>
      <c r="C24" s="43">
        <f>SUM(C25:C27)</f>
        <v>0</v>
      </c>
      <c r="D24" s="43">
        <f>SUM(D25:D27)</f>
        <v>-77</v>
      </c>
    </row>
    <row r="25" spans="1:4" ht="15.75" thickBot="1">
      <c r="A25" s="38" t="s">
        <v>66</v>
      </c>
      <c r="B25" s="38" t="s">
        <v>138</v>
      </c>
      <c r="C25" s="43"/>
      <c r="D25" s="43"/>
    </row>
    <row r="26" spans="1:4" ht="15.75" thickBot="1">
      <c r="A26" s="38" t="s">
        <v>68</v>
      </c>
      <c r="B26" s="38" t="s">
        <v>139</v>
      </c>
      <c r="C26" s="43"/>
      <c r="D26" s="43">
        <v>-77</v>
      </c>
    </row>
    <row r="27" spans="1:4" ht="15.75" thickBot="1">
      <c r="A27" s="38" t="s">
        <v>70</v>
      </c>
      <c r="B27" s="38" t="s">
        <v>140</v>
      </c>
      <c r="C27" s="43"/>
      <c r="D27" s="43"/>
    </row>
    <row r="28" spans="1:4" ht="15.75" thickBot="1">
      <c r="A28" s="38" t="s">
        <v>124</v>
      </c>
      <c r="B28" s="38" t="s">
        <v>72</v>
      </c>
      <c r="C28" s="43"/>
      <c r="D28" s="43"/>
    </row>
    <row r="29" spans="1:4" ht="15.75" thickBot="1">
      <c r="A29" s="38" t="s">
        <v>73</v>
      </c>
      <c r="B29" s="38" t="s">
        <v>74</v>
      </c>
      <c r="C29" s="43"/>
      <c r="D29" s="43"/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0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0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/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-29</v>
      </c>
    </row>
    <row r="41" spans="1:4" ht="15.75" thickBot="1">
      <c r="A41" s="38" t="s">
        <v>90</v>
      </c>
      <c r="B41" s="38" t="s">
        <v>147</v>
      </c>
      <c r="C41" s="43"/>
      <c r="D41" s="43">
        <v>-29</v>
      </c>
    </row>
    <row r="42" spans="1:4" ht="15.75" thickBot="1">
      <c r="A42" s="38" t="s">
        <v>92</v>
      </c>
      <c r="B42" s="38" t="s">
        <v>148</v>
      </c>
      <c r="C42" s="43"/>
      <c r="D42" s="43"/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169</v>
      </c>
      <c r="D43" s="44">
        <f>D4+D5+D6+D7+D12+D15+D19+D24+D28+D29+D30+D39+D40</f>
        <v>68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0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/>
      <c r="D46" s="43"/>
    </row>
    <row r="47" spans="1:4" ht="15.75" thickBot="1">
      <c r="A47" s="38" t="s">
        <v>124</v>
      </c>
      <c r="B47" s="38" t="s">
        <v>100</v>
      </c>
      <c r="C47" s="43">
        <f>SUM(C48:C50)</f>
        <v>-1</v>
      </c>
      <c r="D47" s="43">
        <f>SUM(D48:D50)</f>
        <v>-4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>
        <v>-1</v>
      </c>
      <c r="D49" s="43">
        <v>-4</v>
      </c>
    </row>
    <row r="50" spans="1:4" ht="15.75" thickBot="1">
      <c r="A50" s="38" t="s">
        <v>105</v>
      </c>
      <c r="B50" s="38" t="s">
        <v>153</v>
      </c>
      <c r="C50" s="43"/>
      <c r="D50" s="43"/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/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-1</v>
      </c>
      <c r="D55" s="44">
        <f>D44+D47+D51+D52+D53+D54</f>
        <v>-4</v>
      </c>
    </row>
    <row r="56" spans="1:4" ht="15.75" thickBot="1">
      <c r="A56" s="40" t="s">
        <v>124</v>
      </c>
      <c r="B56" s="40" t="s">
        <v>115</v>
      </c>
      <c r="C56" s="44">
        <f>C43+C55</f>
        <v>168</v>
      </c>
      <c r="D56" s="44">
        <f>D43+D55</f>
        <v>64</v>
      </c>
    </row>
    <row r="57" spans="1:4" ht="15.75" thickBot="1">
      <c r="A57" s="38" t="s">
        <v>116</v>
      </c>
      <c r="B57" s="38" t="s">
        <v>117</v>
      </c>
      <c r="C57" s="43"/>
      <c r="D57" s="43">
        <v>-53</v>
      </c>
    </row>
    <row r="58" spans="1:4" ht="23.25" thickBot="1">
      <c r="A58" s="40" t="s">
        <v>124</v>
      </c>
      <c r="B58" s="40" t="s">
        <v>118</v>
      </c>
      <c r="C58" s="44">
        <f>C56+C57</f>
        <v>168</v>
      </c>
      <c r="D58" s="44">
        <f>D56+D57</f>
        <v>11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168</v>
      </c>
      <c r="D61" s="43">
        <f>D58+D60</f>
        <v>11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7" t="s">
        <v>22</v>
      </c>
      <c r="B1" s="68"/>
      <c r="C1" s="68"/>
      <c r="D1" s="69"/>
    </row>
    <row r="2" spans="1:4" s="6" customFormat="1" ht="19.5" customHeight="1" thickBot="1">
      <c r="A2" s="70"/>
      <c r="B2" s="71"/>
      <c r="C2" s="71"/>
      <c r="D2" s="72"/>
    </row>
    <row r="3" spans="1:4" s="6" customFormat="1" ht="19.5" customHeight="1" thickBot="1">
      <c r="A3" s="73"/>
      <c r="B3" s="74"/>
      <c r="C3" s="74"/>
      <c r="D3" s="74"/>
    </row>
    <row r="4" spans="1:4" ht="19.5" customHeight="1" thickBot="1">
      <c r="A4" s="75" t="s">
        <v>23</v>
      </c>
      <c r="B4" s="75"/>
      <c r="C4" s="75"/>
      <c r="D4" s="75"/>
    </row>
    <row r="5" spans="1:4" ht="15.75" thickBot="1">
      <c r="A5" s="8" t="s">
        <v>24</v>
      </c>
      <c r="B5" s="8" t="s">
        <v>25</v>
      </c>
      <c r="C5" s="8" t="s">
        <v>26</v>
      </c>
      <c r="D5" s="8" t="s">
        <v>27</v>
      </c>
    </row>
    <row r="6" spans="1:4" ht="15">
      <c r="A6" s="9"/>
      <c r="B6" s="10" t="s">
        <v>28</v>
      </c>
      <c r="C6" s="11">
        <f>+C61</f>
        <v>-4077.17</v>
      </c>
      <c r="D6" s="11">
        <f>+D61</f>
        <v>-6328</v>
      </c>
    </row>
    <row r="7" spans="1:4" ht="24">
      <c r="A7" s="12" t="s">
        <v>29</v>
      </c>
      <c r="B7" s="12" t="s">
        <v>30</v>
      </c>
      <c r="C7" s="13">
        <v>0</v>
      </c>
      <c r="D7" s="13">
        <v>0</v>
      </c>
    </row>
    <row r="8" spans="1:4" ht="15">
      <c r="A8" s="12" t="s">
        <v>31</v>
      </c>
      <c r="B8" s="12" t="s">
        <v>32</v>
      </c>
      <c r="C8" s="13">
        <v>0</v>
      </c>
      <c r="D8" s="13">
        <v>0</v>
      </c>
    </row>
    <row r="9" spans="1:4" ht="15">
      <c r="A9" s="12" t="s">
        <v>33</v>
      </c>
      <c r="B9" s="12" t="s">
        <v>34</v>
      </c>
      <c r="C9" s="13">
        <v>0</v>
      </c>
      <c r="D9" s="13">
        <v>0</v>
      </c>
    </row>
    <row r="10" spans="1:4" ht="15">
      <c r="A10" s="12"/>
      <c r="B10" s="12" t="s">
        <v>35</v>
      </c>
      <c r="C10" s="14">
        <f>+C11+C12+C13+C14</f>
        <v>0</v>
      </c>
      <c r="D10" s="14">
        <f>+D11+D12+D13+D14</f>
        <v>0</v>
      </c>
    </row>
    <row r="11" spans="1:4" ht="15">
      <c r="A11" s="12" t="s">
        <v>36</v>
      </c>
      <c r="B11" s="12" t="s">
        <v>37</v>
      </c>
      <c r="C11" s="13">
        <v>0</v>
      </c>
      <c r="D11" s="13">
        <v>0</v>
      </c>
    </row>
    <row r="12" spans="1:4" ht="35.25">
      <c r="A12" s="12" t="s">
        <v>38</v>
      </c>
      <c r="B12" s="12" t="s">
        <v>39</v>
      </c>
      <c r="C12" s="13">
        <v>0</v>
      </c>
      <c r="D12" s="13">
        <v>0</v>
      </c>
    </row>
    <row r="13" spans="1:4" ht="15">
      <c r="A13" s="12" t="s">
        <v>40</v>
      </c>
      <c r="B13" s="12" t="s">
        <v>41</v>
      </c>
      <c r="C13" s="13">
        <v>0</v>
      </c>
      <c r="D13" s="13">
        <v>0</v>
      </c>
    </row>
    <row r="14" spans="1:4" ht="24">
      <c r="A14" s="12" t="s">
        <v>42</v>
      </c>
      <c r="B14" s="12" t="s">
        <v>43</v>
      </c>
      <c r="C14" s="13">
        <v>0</v>
      </c>
      <c r="D14" s="13">
        <v>0</v>
      </c>
    </row>
    <row r="15" spans="1:4" ht="15">
      <c r="A15" s="12"/>
      <c r="B15" s="12" t="s">
        <v>44</v>
      </c>
      <c r="C15" s="14">
        <f>+C16+C17</f>
        <v>130</v>
      </c>
      <c r="D15" s="14">
        <f>+D16+D17</f>
        <v>470</v>
      </c>
    </row>
    <row r="16" spans="1:4" ht="15">
      <c r="A16" s="12" t="s">
        <v>45</v>
      </c>
      <c r="B16" s="12" t="s">
        <v>46</v>
      </c>
      <c r="C16" s="13">
        <v>130</v>
      </c>
      <c r="D16" s="13">
        <v>470</v>
      </c>
    </row>
    <row r="17" spans="1:4" ht="15">
      <c r="A17" s="12" t="s">
        <v>47</v>
      </c>
      <c r="B17" s="12" t="s">
        <v>48</v>
      </c>
      <c r="C17" s="13">
        <v>0</v>
      </c>
      <c r="D17" s="13">
        <v>0</v>
      </c>
    </row>
    <row r="18" spans="1:4" ht="15">
      <c r="A18" s="12"/>
      <c r="B18" s="12" t="s">
        <v>49</v>
      </c>
      <c r="C18" s="14">
        <f>+C19+C20+C21</f>
        <v>-1951.17</v>
      </c>
      <c r="D18" s="14">
        <f>+D19+D20+D21</f>
        <v>-2948</v>
      </c>
    </row>
    <row r="19" spans="1:4" ht="15">
      <c r="A19" s="12" t="s">
        <v>50</v>
      </c>
      <c r="B19" s="12" t="s">
        <v>51</v>
      </c>
      <c r="C19" s="13">
        <v>-1332</v>
      </c>
      <c r="D19" s="13">
        <v>-2314</v>
      </c>
    </row>
    <row r="20" spans="1:4" ht="15">
      <c r="A20" s="12" t="s">
        <v>52</v>
      </c>
      <c r="B20" s="12" t="s">
        <v>53</v>
      </c>
      <c r="C20" s="13">
        <v>-619.17</v>
      </c>
      <c r="D20" s="13">
        <v>-634</v>
      </c>
    </row>
    <row r="21" spans="1:4" ht="15">
      <c r="A21" s="12" t="s">
        <v>54</v>
      </c>
      <c r="B21" s="12" t="s">
        <v>55</v>
      </c>
      <c r="C21" s="13">
        <v>0</v>
      </c>
      <c r="D21" s="13">
        <v>0</v>
      </c>
    </row>
    <row r="22" spans="1:4" ht="15">
      <c r="A22" s="12"/>
      <c r="B22" s="12" t="s">
        <v>56</v>
      </c>
      <c r="C22" s="14">
        <f>+C23+C24+C25+C26</f>
        <v>-531</v>
      </c>
      <c r="D22" s="14">
        <f>+D23+D24+D25+D26</f>
        <v>-1149</v>
      </c>
    </row>
    <row r="23" spans="1:4" ht="35.25">
      <c r="A23" s="12" t="s">
        <v>57</v>
      </c>
      <c r="B23" s="12" t="s">
        <v>58</v>
      </c>
      <c r="C23" s="13">
        <v>-276</v>
      </c>
      <c r="D23" s="13">
        <v>-824</v>
      </c>
    </row>
    <row r="24" spans="1:4" ht="15">
      <c r="A24" s="12" t="s">
        <v>59</v>
      </c>
      <c r="B24" s="12" t="s">
        <v>60</v>
      </c>
      <c r="C24" s="13">
        <v>0</v>
      </c>
      <c r="D24" s="13">
        <v>-2</v>
      </c>
    </row>
    <row r="25" spans="1:4" ht="15">
      <c r="A25" s="12" t="s">
        <v>61</v>
      </c>
      <c r="B25" s="12" t="s">
        <v>62</v>
      </c>
      <c r="C25" s="13">
        <v>0</v>
      </c>
      <c r="D25" s="13">
        <v>-5</v>
      </c>
    </row>
    <row r="26" spans="1:4" ht="15">
      <c r="A26" s="12" t="s">
        <v>63</v>
      </c>
      <c r="B26" s="12" t="s">
        <v>64</v>
      </c>
      <c r="C26" s="13">
        <v>-255</v>
      </c>
      <c r="D26" s="13">
        <v>-318</v>
      </c>
    </row>
    <row r="27" spans="1:4" ht="15">
      <c r="A27" s="12"/>
      <c r="B27" s="12" t="s">
        <v>65</v>
      </c>
      <c r="C27" s="14">
        <f>+C28+C29+C30</f>
        <v>-12</v>
      </c>
      <c r="D27" s="14">
        <f>+D28+D29+D30</f>
        <v>-24</v>
      </c>
    </row>
    <row r="28" spans="1:4" ht="15">
      <c r="A28" s="12" t="s">
        <v>66</v>
      </c>
      <c r="B28" s="12" t="s">
        <v>67</v>
      </c>
      <c r="C28" s="13">
        <v>0</v>
      </c>
      <c r="D28" s="13">
        <v>0</v>
      </c>
    </row>
    <row r="29" spans="1:4" ht="15">
      <c r="A29" s="12" t="s">
        <v>68</v>
      </c>
      <c r="B29" s="12" t="s">
        <v>69</v>
      </c>
      <c r="C29" s="13">
        <v>-12</v>
      </c>
      <c r="D29" s="13">
        <v>-24</v>
      </c>
    </row>
    <row r="30" spans="1:4" ht="15">
      <c r="A30" s="12" t="s">
        <v>70</v>
      </c>
      <c r="B30" s="12" t="s">
        <v>71</v>
      </c>
      <c r="C30" s="13">
        <v>0</v>
      </c>
      <c r="D30" s="13">
        <v>0</v>
      </c>
    </row>
    <row r="31" spans="1:4" ht="15">
      <c r="A31" s="12"/>
      <c r="B31" s="12" t="s">
        <v>72</v>
      </c>
      <c r="C31" s="13">
        <v>10</v>
      </c>
      <c r="D31" s="13">
        <v>7</v>
      </c>
    </row>
    <row r="32" spans="1:4" ht="15">
      <c r="A32" s="12" t="s">
        <v>73</v>
      </c>
      <c r="B32" s="12" t="s">
        <v>74</v>
      </c>
      <c r="C32" s="13">
        <v>0</v>
      </c>
      <c r="D32" s="13">
        <v>0</v>
      </c>
    </row>
    <row r="33" spans="1:4" ht="15">
      <c r="A33" s="12"/>
      <c r="B33" s="12" t="s">
        <v>75</v>
      </c>
      <c r="C33" s="14">
        <f>+C34+C38</f>
        <v>0</v>
      </c>
      <c r="D33" s="14">
        <f>+D34+D38</f>
        <v>0</v>
      </c>
    </row>
    <row r="34" spans="1:4" ht="15">
      <c r="A34" s="12"/>
      <c r="B34" s="12" t="s">
        <v>76</v>
      </c>
      <c r="C34" s="14">
        <f>+C35+C36+C37</f>
        <v>0</v>
      </c>
      <c r="D34" s="14">
        <f>+D35+D36+D37</f>
        <v>0</v>
      </c>
    </row>
    <row r="35" spans="1:4" ht="15">
      <c r="A35" s="12" t="s">
        <v>77</v>
      </c>
      <c r="B35" s="12" t="s">
        <v>78</v>
      </c>
      <c r="C35" s="13">
        <v>0</v>
      </c>
      <c r="D35" s="13">
        <v>0</v>
      </c>
    </row>
    <row r="36" spans="1:4" ht="15">
      <c r="A36" s="12" t="s">
        <v>79</v>
      </c>
      <c r="B36" s="12" t="s">
        <v>80</v>
      </c>
      <c r="C36" s="13">
        <v>0</v>
      </c>
      <c r="D36" s="13">
        <v>0</v>
      </c>
    </row>
    <row r="37" spans="1:4" ht="15">
      <c r="A37" s="12" t="s">
        <v>81</v>
      </c>
      <c r="B37" s="12" t="s">
        <v>82</v>
      </c>
      <c r="C37" s="13">
        <v>0</v>
      </c>
      <c r="D37" s="13">
        <v>0</v>
      </c>
    </row>
    <row r="38" spans="1:4" ht="15">
      <c r="A38" s="12"/>
      <c r="B38" s="12" t="s">
        <v>83</v>
      </c>
      <c r="C38" s="14">
        <f>+C39+C40+C41</f>
        <v>0</v>
      </c>
      <c r="D38" s="14">
        <f>+D39+D40+D41</f>
        <v>0</v>
      </c>
    </row>
    <row r="39" spans="1:4" ht="15">
      <c r="A39" s="12" t="s">
        <v>84</v>
      </c>
      <c r="B39" s="12" t="s">
        <v>78</v>
      </c>
      <c r="C39" s="13">
        <v>0</v>
      </c>
      <c r="D39" s="13">
        <v>0</v>
      </c>
    </row>
    <row r="40" spans="1:4" ht="15">
      <c r="A40" s="12" t="s">
        <v>85</v>
      </c>
      <c r="B40" s="12" t="s">
        <v>80</v>
      </c>
      <c r="C40" s="13">
        <v>0</v>
      </c>
      <c r="D40" s="13">
        <v>0</v>
      </c>
    </row>
    <row r="41" spans="1:4" ht="15">
      <c r="A41" s="12" t="s">
        <v>86</v>
      </c>
      <c r="B41" s="12" t="s">
        <v>82</v>
      </c>
      <c r="C41" s="13">
        <v>0</v>
      </c>
      <c r="D41" s="13">
        <v>0</v>
      </c>
    </row>
    <row r="42" spans="1:4" ht="15">
      <c r="A42" s="12" t="s">
        <v>87</v>
      </c>
      <c r="B42" s="12" t="s">
        <v>88</v>
      </c>
      <c r="C42" s="13">
        <v>0</v>
      </c>
      <c r="D42" s="13">
        <v>0</v>
      </c>
    </row>
    <row r="43" spans="1:4" ht="15">
      <c r="A43" s="12" t="s">
        <v>87</v>
      </c>
      <c r="B43" s="12" t="s">
        <v>89</v>
      </c>
      <c r="C43" s="14">
        <f>+C44+C45</f>
        <v>0</v>
      </c>
      <c r="D43" s="14">
        <f>+D44+D45</f>
        <v>0</v>
      </c>
    </row>
    <row r="44" spans="1:4" ht="15">
      <c r="A44" s="12" t="s">
        <v>90</v>
      </c>
      <c r="B44" s="12" t="s">
        <v>91</v>
      </c>
      <c r="C44" s="13">
        <v>0</v>
      </c>
      <c r="D44" s="13">
        <v>0</v>
      </c>
    </row>
    <row r="45" spans="1:4" ht="15">
      <c r="A45" s="12" t="s">
        <v>92</v>
      </c>
      <c r="B45" s="12" t="s">
        <v>93</v>
      </c>
      <c r="C45" s="13">
        <v>0</v>
      </c>
      <c r="D45" s="13">
        <v>0</v>
      </c>
    </row>
    <row r="46" spans="1:4" ht="15">
      <c r="A46" s="15"/>
      <c r="B46" s="15" t="s">
        <v>94</v>
      </c>
      <c r="C46" s="11">
        <f>+C7+C8+C9+C10+C15+C18+C22+C27+C31+C32+C33+C42+C43</f>
        <v>-2354.17</v>
      </c>
      <c r="D46" s="11">
        <f>+D7+D8+D9+D10+D15+D18+D22+D27+D31+D32+D33+D42+D43</f>
        <v>-3644</v>
      </c>
    </row>
    <row r="47" spans="1:4" ht="15">
      <c r="A47" s="12"/>
      <c r="B47" s="12" t="s">
        <v>95</v>
      </c>
      <c r="C47" s="14">
        <f>+C48+C49</f>
        <v>0</v>
      </c>
      <c r="D47" s="14">
        <f>+D48+D49</f>
        <v>0</v>
      </c>
    </row>
    <row r="48" spans="1:4" ht="15">
      <c r="A48" s="12" t="s">
        <v>96</v>
      </c>
      <c r="B48" s="12" t="s">
        <v>97</v>
      </c>
      <c r="C48" s="13">
        <v>0</v>
      </c>
      <c r="D48" s="13">
        <v>0</v>
      </c>
    </row>
    <row r="49" spans="1:4" ht="15">
      <c r="A49" s="12" t="s">
        <v>98</v>
      </c>
      <c r="B49" s="12" t="s">
        <v>99</v>
      </c>
      <c r="C49" s="13">
        <v>0</v>
      </c>
      <c r="D49" s="13">
        <v>0</v>
      </c>
    </row>
    <row r="50" spans="1:4" ht="15">
      <c r="A50" s="12"/>
      <c r="B50" s="12" t="s">
        <v>100</v>
      </c>
      <c r="C50" s="14">
        <f>+C51+C52+C53</f>
        <v>0</v>
      </c>
      <c r="D50" s="14">
        <f>+D51+D52+D53</f>
        <v>0</v>
      </c>
    </row>
    <row r="51" spans="1:4" ht="46.5">
      <c r="A51" s="12" t="s">
        <v>101</v>
      </c>
      <c r="B51" s="12" t="s">
        <v>102</v>
      </c>
      <c r="C51" s="13">
        <v>0</v>
      </c>
      <c r="D51" s="13">
        <v>0</v>
      </c>
    </row>
    <row r="52" spans="1:4" ht="57.75">
      <c r="A52" s="12" t="s">
        <v>103</v>
      </c>
      <c r="B52" s="12" t="s">
        <v>104</v>
      </c>
      <c r="C52" s="13">
        <v>0</v>
      </c>
      <c r="D52" s="13">
        <v>0</v>
      </c>
    </row>
    <row r="53" spans="1:4" ht="15">
      <c r="A53" s="12" t="s">
        <v>105</v>
      </c>
      <c r="B53" s="12" t="s">
        <v>106</v>
      </c>
      <c r="C53" s="13">
        <v>0</v>
      </c>
      <c r="D53" s="13">
        <v>0</v>
      </c>
    </row>
    <row r="54" spans="1:4" ht="15">
      <c r="A54" s="12" t="s">
        <v>107</v>
      </c>
      <c r="B54" s="12" t="s">
        <v>108</v>
      </c>
      <c r="C54" s="13">
        <v>0</v>
      </c>
      <c r="D54" s="13">
        <v>0</v>
      </c>
    </row>
    <row r="55" spans="1:4" ht="15">
      <c r="A55" s="12" t="s">
        <v>109</v>
      </c>
      <c r="B55" s="12" t="s">
        <v>110</v>
      </c>
      <c r="C55" s="13">
        <v>0</v>
      </c>
      <c r="D55" s="13">
        <v>0</v>
      </c>
    </row>
    <row r="56" spans="1:4" ht="24">
      <c r="A56" s="12" t="s">
        <v>111</v>
      </c>
      <c r="B56" s="12" t="s">
        <v>112</v>
      </c>
      <c r="C56" s="13">
        <v>-1723</v>
      </c>
      <c r="D56" s="13">
        <v>-2684</v>
      </c>
    </row>
    <row r="57" spans="1:4" ht="15">
      <c r="A57" s="12"/>
      <c r="B57" s="12" t="s">
        <v>113</v>
      </c>
      <c r="C57" s="13">
        <v>0</v>
      </c>
      <c r="D57" s="13">
        <v>0</v>
      </c>
    </row>
    <row r="58" spans="1:4" ht="15">
      <c r="A58" s="15"/>
      <c r="B58" s="15" t="s">
        <v>114</v>
      </c>
      <c r="C58" s="11">
        <f>+C47+C50+C54+C55+C56+C57</f>
        <v>-1723</v>
      </c>
      <c r="D58" s="11">
        <f>+D47+D50+D54+D55+D56+D57</f>
        <v>-2684</v>
      </c>
    </row>
    <row r="59" spans="1:4" ht="15">
      <c r="A59" s="15"/>
      <c r="B59" s="15" t="s">
        <v>115</v>
      </c>
      <c r="C59" s="11">
        <f>+C46+C58</f>
        <v>-4077.17</v>
      </c>
      <c r="D59" s="11">
        <f>+D46+D58</f>
        <v>-6328</v>
      </c>
    </row>
    <row r="60" spans="1:4" ht="15">
      <c r="A60" s="12" t="s">
        <v>116</v>
      </c>
      <c r="B60" s="12" t="s">
        <v>117</v>
      </c>
      <c r="C60" s="13">
        <v>0</v>
      </c>
      <c r="D60" s="13">
        <v>0</v>
      </c>
    </row>
    <row r="61" spans="1:4" ht="24">
      <c r="A61" s="15"/>
      <c r="B61" s="15" t="s">
        <v>118</v>
      </c>
      <c r="C61" s="11">
        <f>+C59+C60</f>
        <v>-4077.17</v>
      </c>
      <c r="D61" s="11">
        <f>+D59+D60</f>
        <v>-6328</v>
      </c>
    </row>
    <row r="62" spans="1:4" ht="15">
      <c r="A62" s="9"/>
      <c r="B62" s="10" t="s">
        <v>119</v>
      </c>
      <c r="C62" s="16" t="s">
        <v>24</v>
      </c>
      <c r="D62" s="16" t="s">
        <v>24</v>
      </c>
    </row>
    <row r="63" spans="1:4" ht="15">
      <c r="A63" s="12"/>
      <c r="B63" s="12" t="s">
        <v>120</v>
      </c>
      <c r="C63" s="13">
        <v>0</v>
      </c>
      <c r="D63" s="13">
        <v>0</v>
      </c>
    </row>
    <row r="64" spans="1:4" ht="15">
      <c r="A64" s="12"/>
      <c r="B64" s="12" t="s">
        <v>121</v>
      </c>
      <c r="C64" s="11">
        <f>+C61+C63</f>
        <v>-4077.17</v>
      </c>
      <c r="D64" s="11">
        <f>+D61+D63</f>
        <v>-6328</v>
      </c>
    </row>
    <row r="65" spans="1:4" ht="15">
      <c r="A65" s="17"/>
      <c r="B65" s="17"/>
      <c r="C65" s="17"/>
      <c r="D65" s="17"/>
    </row>
    <row r="66" spans="1:4" ht="15">
      <c r="A66" s="18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42">
        <f>C58</f>
        <v>325</v>
      </c>
      <c r="D3" s="42">
        <f>D58</f>
        <v>7905</v>
      </c>
    </row>
    <row r="4" spans="1:4" ht="23.25" thickBot="1">
      <c r="A4" s="38" t="s">
        <v>29</v>
      </c>
      <c r="B4" s="38" t="s">
        <v>30</v>
      </c>
      <c r="C4" s="43">
        <v>2468</v>
      </c>
      <c r="D4" s="43">
        <v>5359</v>
      </c>
    </row>
    <row r="5" spans="1:4" ht="15.75" thickBot="1">
      <c r="A5" s="38" t="s">
        <v>31</v>
      </c>
      <c r="B5" s="38" t="s">
        <v>32</v>
      </c>
      <c r="C5" s="43">
        <v>1</v>
      </c>
      <c r="D5" s="43">
        <v>-20</v>
      </c>
    </row>
    <row r="6" spans="1:4" ht="15.75" thickBot="1">
      <c r="A6" s="38" t="s">
        <v>33</v>
      </c>
      <c r="B6" s="38" t="s">
        <v>34</v>
      </c>
      <c r="C6" s="43"/>
      <c r="D6" s="43"/>
    </row>
    <row r="7" spans="1:4" ht="15.75" thickBot="1">
      <c r="A7" s="38" t="s">
        <v>124</v>
      </c>
      <c r="B7" s="38" t="s">
        <v>35</v>
      </c>
      <c r="C7" s="43">
        <f>SUM(C8:C11)</f>
        <v>-3</v>
      </c>
      <c r="D7" s="43">
        <f>SUM(D8:D11)</f>
        <v>-4</v>
      </c>
    </row>
    <row r="8" spans="1:4" ht="15.75" thickBot="1">
      <c r="A8" s="38" t="s">
        <v>36</v>
      </c>
      <c r="B8" s="38" t="s">
        <v>125</v>
      </c>
      <c r="C8" s="43"/>
      <c r="D8" s="43"/>
    </row>
    <row r="9" spans="1:4" ht="34.5" thickBot="1">
      <c r="A9" s="38" t="s">
        <v>38</v>
      </c>
      <c r="B9" s="38" t="s">
        <v>126</v>
      </c>
      <c r="C9" s="43">
        <v>-3</v>
      </c>
      <c r="D9" s="43">
        <v>-4</v>
      </c>
    </row>
    <row r="10" spans="1:4" ht="15.75" thickBot="1">
      <c r="A10" s="38" t="s">
        <v>40</v>
      </c>
      <c r="B10" s="38" t="s">
        <v>127</v>
      </c>
      <c r="C10" s="43"/>
      <c r="D10" s="43"/>
    </row>
    <row r="11" spans="1:4" ht="23.25" thickBot="1">
      <c r="A11" s="38" t="s">
        <v>42</v>
      </c>
      <c r="B11" s="38" t="s">
        <v>128</v>
      </c>
      <c r="C11" s="43"/>
      <c r="D11" s="43"/>
    </row>
    <row r="12" spans="1:4" ht="15.75" thickBot="1">
      <c r="A12" s="38" t="s">
        <v>124</v>
      </c>
      <c r="B12" s="38" t="s">
        <v>44</v>
      </c>
      <c r="C12" s="43">
        <f>SUM(C13:C14)</f>
        <v>1</v>
      </c>
      <c r="D12" s="43">
        <f>SUM(D13:D14)</f>
        <v>781</v>
      </c>
    </row>
    <row r="13" spans="1:4" ht="15.75" thickBot="1">
      <c r="A13" s="38" t="s">
        <v>45</v>
      </c>
      <c r="B13" s="38" t="s">
        <v>129</v>
      </c>
      <c r="C13" s="43">
        <v>1</v>
      </c>
      <c r="D13" s="43">
        <v>781</v>
      </c>
    </row>
    <row r="14" spans="1:4" ht="15.75" thickBot="1">
      <c r="A14" s="38" t="s">
        <v>47</v>
      </c>
      <c r="B14" s="38" t="s">
        <v>130</v>
      </c>
      <c r="C14" s="43"/>
      <c r="D14" s="43"/>
    </row>
    <row r="15" spans="1:4" ht="15.75" thickBot="1">
      <c r="A15" s="38" t="s">
        <v>124</v>
      </c>
      <c r="B15" s="38" t="s">
        <v>49</v>
      </c>
      <c r="C15" s="43">
        <f>SUM(C16:C18)</f>
        <v>-448</v>
      </c>
      <c r="D15" s="43">
        <f>SUM(D16:D18)</f>
        <v>-846</v>
      </c>
    </row>
    <row r="16" spans="1:4" ht="15.75" thickBot="1">
      <c r="A16" s="38" t="s">
        <v>50</v>
      </c>
      <c r="B16" s="38" t="s">
        <v>131</v>
      </c>
      <c r="C16" s="43">
        <v>-333</v>
      </c>
      <c r="D16" s="43">
        <v>-648</v>
      </c>
    </row>
    <row r="17" spans="1:4" ht="15.75" thickBot="1">
      <c r="A17" s="38" t="s">
        <v>52</v>
      </c>
      <c r="B17" s="38" t="s">
        <v>132</v>
      </c>
      <c r="C17" s="43">
        <v>-115</v>
      </c>
      <c r="D17" s="43">
        <v>-198</v>
      </c>
    </row>
    <row r="18" spans="1:4" ht="15.75" thickBot="1">
      <c r="A18" s="38" t="s">
        <v>54</v>
      </c>
      <c r="B18" s="38" t="s">
        <v>133</v>
      </c>
      <c r="C18" s="43"/>
      <c r="D18" s="43"/>
    </row>
    <row r="19" spans="1:4" ht="15.75" thickBot="1">
      <c r="A19" s="38" t="s">
        <v>124</v>
      </c>
      <c r="B19" s="38" t="s">
        <v>56</v>
      </c>
      <c r="C19" s="43">
        <f>SUM(C20:C23)</f>
        <v>-656</v>
      </c>
      <c r="D19" s="43">
        <f>SUM(D20:D23)</f>
        <v>-1505</v>
      </c>
    </row>
    <row r="20" spans="1:4" ht="34.5" thickBot="1">
      <c r="A20" s="38" t="s">
        <v>57</v>
      </c>
      <c r="B20" s="38" t="s">
        <v>134</v>
      </c>
      <c r="C20" s="43">
        <v>-533</v>
      </c>
      <c r="D20" s="43">
        <v>-1155</v>
      </c>
    </row>
    <row r="21" spans="1:4" ht="15.75" thickBot="1">
      <c r="A21" s="38" t="s">
        <v>59</v>
      </c>
      <c r="B21" s="38" t="s">
        <v>135</v>
      </c>
      <c r="C21" s="43">
        <v>-123</v>
      </c>
      <c r="D21" s="43">
        <v>-350</v>
      </c>
    </row>
    <row r="22" spans="1:4" ht="15.75" thickBot="1">
      <c r="A22" s="38" t="s">
        <v>61</v>
      </c>
      <c r="B22" s="38" t="s">
        <v>136</v>
      </c>
      <c r="C22" s="43"/>
      <c r="D22" s="43"/>
    </row>
    <row r="23" spans="1:4" ht="15.75" thickBot="1">
      <c r="A23" s="38" t="s">
        <v>63</v>
      </c>
      <c r="B23" s="38" t="s">
        <v>137</v>
      </c>
      <c r="C23" s="43"/>
      <c r="D23" s="43"/>
    </row>
    <row r="24" spans="1:4" ht="15.75" thickBot="1">
      <c r="A24" s="38" t="s">
        <v>124</v>
      </c>
      <c r="B24" s="38" t="s">
        <v>65</v>
      </c>
      <c r="C24" s="43">
        <f>SUM(C25:C27)</f>
        <v>-943</v>
      </c>
      <c r="D24" s="43">
        <f>SUM(D25:D27)</f>
        <v>-2061</v>
      </c>
    </row>
    <row r="25" spans="1:4" ht="15.75" thickBot="1">
      <c r="A25" s="38" t="s">
        <v>66</v>
      </c>
      <c r="B25" s="38" t="s">
        <v>138</v>
      </c>
      <c r="C25" s="43">
        <v>-218</v>
      </c>
      <c r="D25" s="43">
        <v>-476</v>
      </c>
    </row>
    <row r="26" spans="1:4" ht="15.75" thickBot="1">
      <c r="A26" s="38" t="s">
        <v>68</v>
      </c>
      <c r="B26" s="38" t="s">
        <v>139</v>
      </c>
      <c r="C26" s="43">
        <v>-725</v>
      </c>
      <c r="D26" s="43">
        <v>-1585</v>
      </c>
    </row>
    <row r="27" spans="1:4" ht="15.75" thickBot="1">
      <c r="A27" s="38" t="s">
        <v>70</v>
      </c>
      <c r="B27" s="38" t="s">
        <v>140</v>
      </c>
      <c r="C27" s="43"/>
      <c r="D27" s="43"/>
    </row>
    <row r="28" spans="1:4" ht="15.75" thickBot="1">
      <c r="A28" s="38" t="s">
        <v>124</v>
      </c>
      <c r="B28" s="38" t="s">
        <v>72</v>
      </c>
      <c r="C28" s="43">
        <v>18</v>
      </c>
      <c r="D28" s="43">
        <v>36</v>
      </c>
    </row>
    <row r="29" spans="1:4" ht="15.75" thickBot="1">
      <c r="A29" s="38" t="s">
        <v>73</v>
      </c>
      <c r="B29" s="38" t="s">
        <v>74</v>
      </c>
      <c r="C29" s="43"/>
      <c r="D29" s="43">
        <v>9285</v>
      </c>
    </row>
    <row r="30" spans="1:4" ht="15.75" thickBot="1">
      <c r="A30" s="38" t="s">
        <v>124</v>
      </c>
      <c r="B30" s="38" t="s">
        <v>75</v>
      </c>
      <c r="C30" s="43">
        <f>C31+C35</f>
        <v>0</v>
      </c>
      <c r="D30" s="43">
        <f>D31+D35</f>
        <v>-485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/>
      <c r="D32" s="43"/>
    </row>
    <row r="33" spans="1:4" ht="15.75" thickBot="1">
      <c r="A33" s="38" t="s">
        <v>79</v>
      </c>
      <c r="B33" s="38" t="s">
        <v>143</v>
      </c>
      <c r="C33" s="43"/>
      <c r="D33" s="43"/>
    </row>
    <row r="34" spans="1:4" ht="15.75" thickBot="1">
      <c r="A34" s="38" t="s">
        <v>81</v>
      </c>
      <c r="B34" s="38" t="s">
        <v>144</v>
      </c>
      <c r="C34" s="43"/>
      <c r="D34" s="43"/>
    </row>
    <row r="35" spans="1:4" ht="15.75" thickBot="1">
      <c r="A35" s="38" t="s">
        <v>124</v>
      </c>
      <c r="B35" s="38" t="s">
        <v>145</v>
      </c>
      <c r="C35" s="43">
        <f>SUM(C36:C38)</f>
        <v>0</v>
      </c>
      <c r="D35" s="43">
        <f>SUM(D36:D38)</f>
        <v>-485</v>
      </c>
    </row>
    <row r="36" spans="1:4" ht="15.75" thickBot="1">
      <c r="A36" s="38" t="s">
        <v>84</v>
      </c>
      <c r="B36" s="38" t="s">
        <v>142</v>
      </c>
      <c r="C36" s="43"/>
      <c r="D36" s="43"/>
    </row>
    <row r="37" spans="1:4" ht="15.75" thickBot="1">
      <c r="A37" s="38" t="s">
        <v>85</v>
      </c>
      <c r="B37" s="38" t="s">
        <v>143</v>
      </c>
      <c r="C37" s="43"/>
      <c r="D37" s="43">
        <v>-485</v>
      </c>
    </row>
    <row r="38" spans="1:4" ht="15.75" thickBot="1">
      <c r="A38" s="38" t="s">
        <v>86</v>
      </c>
      <c r="B38" s="38" t="s">
        <v>144</v>
      </c>
      <c r="C38" s="43"/>
      <c r="D38" s="43"/>
    </row>
    <row r="39" spans="1:4" ht="15.75" thickBot="1">
      <c r="A39" s="38" t="s">
        <v>146</v>
      </c>
      <c r="B39" s="38" t="s">
        <v>88</v>
      </c>
      <c r="C39" s="43"/>
      <c r="D39" s="43"/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0</v>
      </c>
    </row>
    <row r="41" spans="1:4" ht="15.75" thickBot="1">
      <c r="A41" s="38" t="s">
        <v>90</v>
      </c>
      <c r="B41" s="38" t="s">
        <v>147</v>
      </c>
      <c r="C41" s="43"/>
      <c r="D41" s="43"/>
    </row>
    <row r="42" spans="1:4" ht="15.75" thickBot="1">
      <c r="A42" s="38" t="s">
        <v>92</v>
      </c>
      <c r="B42" s="38" t="s">
        <v>148</v>
      </c>
      <c r="C42" s="43"/>
      <c r="D42" s="43"/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438</v>
      </c>
      <c r="D43" s="44">
        <f>D4+D5+D6+D7+D12+D15+D19+D24+D28+D29+D30+D39+D40</f>
        <v>10540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0</v>
      </c>
    </row>
    <row r="45" spans="1:4" ht="15.75" thickBot="1">
      <c r="A45" s="38" t="s">
        <v>96</v>
      </c>
      <c r="B45" s="38" t="s">
        <v>149</v>
      </c>
      <c r="C45" s="43"/>
      <c r="D45" s="43"/>
    </row>
    <row r="46" spans="1:4" ht="15.75" thickBot="1">
      <c r="A46" s="38" t="s">
        <v>98</v>
      </c>
      <c r="B46" s="38" t="s">
        <v>150</v>
      </c>
      <c r="C46" s="43"/>
      <c r="D46" s="43"/>
    </row>
    <row r="47" spans="1:4" ht="15.75" thickBot="1">
      <c r="A47" s="38" t="s">
        <v>124</v>
      </c>
      <c r="B47" s="38" t="s">
        <v>100</v>
      </c>
      <c r="C47" s="43">
        <f>SUM(C48:C50)</f>
        <v>-5</v>
      </c>
      <c r="D47" s="43">
        <f>SUM(D48:D50)</f>
        <v>-9</v>
      </c>
    </row>
    <row r="48" spans="1:4" ht="45.75" thickBot="1">
      <c r="A48" s="38" t="s">
        <v>101</v>
      </c>
      <c r="B48" s="38" t="s">
        <v>151</v>
      </c>
      <c r="C48" s="43"/>
      <c r="D48" s="43"/>
    </row>
    <row r="49" spans="1:4" ht="57" thickBot="1">
      <c r="A49" s="38" t="s">
        <v>103</v>
      </c>
      <c r="B49" s="38" t="s">
        <v>152</v>
      </c>
      <c r="C49" s="43"/>
      <c r="D49" s="43"/>
    </row>
    <row r="50" spans="1:4" ht="15.75" thickBot="1">
      <c r="A50" s="38" t="s">
        <v>105</v>
      </c>
      <c r="B50" s="38" t="s">
        <v>153</v>
      </c>
      <c r="C50" s="43">
        <v>-5</v>
      </c>
      <c r="D50" s="43">
        <v>-9</v>
      </c>
    </row>
    <row r="51" spans="1:4" ht="15.75" thickBot="1">
      <c r="A51" s="38" t="s">
        <v>107</v>
      </c>
      <c r="B51" s="38" t="s">
        <v>108</v>
      </c>
      <c r="C51" s="43"/>
      <c r="D51" s="43"/>
    </row>
    <row r="52" spans="1:4" ht="15.75" thickBot="1">
      <c r="A52" s="38" t="s">
        <v>109</v>
      </c>
      <c r="B52" s="38" t="s">
        <v>110</v>
      </c>
      <c r="C52" s="43"/>
      <c r="D52" s="43"/>
    </row>
    <row r="53" spans="1:4" ht="23.25" thickBot="1">
      <c r="A53" s="38" t="s">
        <v>111</v>
      </c>
      <c r="B53" s="38" t="s">
        <v>112</v>
      </c>
      <c r="C53" s="43"/>
      <c r="D53" s="43"/>
    </row>
    <row r="54" spans="1:4" ht="15.75" thickBot="1">
      <c r="A54" s="38" t="s">
        <v>124</v>
      </c>
      <c r="B54" s="38" t="s">
        <v>113</v>
      </c>
      <c r="C54" s="43"/>
      <c r="D54" s="43"/>
    </row>
    <row r="55" spans="1:4" ht="15.75" thickBot="1">
      <c r="A55" s="40" t="s">
        <v>124</v>
      </c>
      <c r="B55" s="40" t="s">
        <v>114</v>
      </c>
      <c r="C55" s="44">
        <f>C44+C47+C51+C52+C53+C54</f>
        <v>-5</v>
      </c>
      <c r="D55" s="44">
        <f>D44+D47+D51+D52+D53+D54</f>
        <v>-9</v>
      </c>
    </row>
    <row r="56" spans="1:4" ht="15.75" thickBot="1">
      <c r="A56" s="40" t="s">
        <v>124</v>
      </c>
      <c r="B56" s="40" t="s">
        <v>115</v>
      </c>
      <c r="C56" s="44">
        <f>C43+C55</f>
        <v>433</v>
      </c>
      <c r="D56" s="44">
        <f>D43+D55</f>
        <v>10531</v>
      </c>
    </row>
    <row r="57" spans="1:4" ht="15.75" thickBot="1">
      <c r="A57" s="38" t="s">
        <v>116</v>
      </c>
      <c r="B57" s="38" t="s">
        <v>117</v>
      </c>
      <c r="C57" s="43">
        <v>-108</v>
      </c>
      <c r="D57" s="43">
        <v>-2626</v>
      </c>
    </row>
    <row r="58" spans="1:4" ht="23.25" thickBot="1">
      <c r="A58" s="40" t="s">
        <v>124</v>
      </c>
      <c r="B58" s="40" t="s">
        <v>118</v>
      </c>
      <c r="C58" s="44">
        <f>C56+C57</f>
        <v>325</v>
      </c>
      <c r="D58" s="44">
        <f>D56+D57</f>
        <v>7905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/>
      <c r="D60" s="43"/>
    </row>
    <row r="61" spans="1:4" ht="15.75" thickBot="1">
      <c r="A61" s="38" t="s">
        <v>124</v>
      </c>
      <c r="B61" s="38" t="s">
        <v>121</v>
      </c>
      <c r="C61" s="43">
        <f>C58+C60</f>
        <v>325</v>
      </c>
      <c r="D61" s="43">
        <f>D58+D60</f>
        <v>7905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42">
        <f>C58</f>
        <v>-1198</v>
      </c>
      <c r="D3" s="42">
        <f>D58</f>
        <v>78</v>
      </c>
    </row>
    <row r="4" spans="1:4" ht="23.25" thickBot="1">
      <c r="A4" s="38" t="s">
        <v>29</v>
      </c>
      <c r="B4" s="38" t="s">
        <v>30</v>
      </c>
      <c r="C4" s="43">
        <v>7408</v>
      </c>
      <c r="D4" s="43">
        <v>23124</v>
      </c>
    </row>
    <row r="5" spans="1:4" ht="15.75" thickBot="1">
      <c r="A5" s="38" t="s">
        <v>31</v>
      </c>
      <c r="B5" s="38" t="s">
        <v>32</v>
      </c>
      <c r="C5" s="43">
        <v>0</v>
      </c>
      <c r="D5" s="43">
        <v>0</v>
      </c>
    </row>
    <row r="6" spans="1:4" ht="15.75" thickBot="1">
      <c r="A6" s="38" t="s">
        <v>33</v>
      </c>
      <c r="B6" s="38" t="s">
        <v>34</v>
      </c>
      <c r="C6" s="43">
        <v>0</v>
      </c>
      <c r="D6" s="43">
        <v>0</v>
      </c>
    </row>
    <row r="7" spans="1:4" ht="15.75" thickBot="1">
      <c r="A7" s="38" t="s">
        <v>124</v>
      </c>
      <c r="B7" s="38" t="s">
        <v>35</v>
      </c>
      <c r="C7" s="43">
        <f>SUM(C8:C11)</f>
        <v>-1669</v>
      </c>
      <c r="D7" s="43">
        <f>SUM(D8:D11)</f>
        <v>-6785</v>
      </c>
    </row>
    <row r="8" spans="1:4" ht="15.75" thickBot="1">
      <c r="A8" s="38" t="s">
        <v>36</v>
      </c>
      <c r="B8" s="38" t="s">
        <v>125</v>
      </c>
      <c r="C8" s="43">
        <v>-523</v>
      </c>
      <c r="D8" s="43">
        <v>-303</v>
      </c>
    </row>
    <row r="9" spans="1:4" ht="34.5" thickBot="1">
      <c r="A9" s="38" t="s">
        <v>38</v>
      </c>
      <c r="B9" s="38" t="s">
        <v>126</v>
      </c>
      <c r="C9" s="43">
        <v>-503</v>
      </c>
      <c r="D9" s="43">
        <v>-2018</v>
      </c>
    </row>
    <row r="10" spans="1:4" ht="15.75" thickBot="1">
      <c r="A10" s="38" t="s">
        <v>40</v>
      </c>
      <c r="B10" s="38" t="s">
        <v>127</v>
      </c>
      <c r="C10" s="43">
        <v>-643</v>
      </c>
      <c r="D10" s="43">
        <v>-4380</v>
      </c>
    </row>
    <row r="11" spans="1:4" ht="23.25" thickBot="1">
      <c r="A11" s="38" t="s">
        <v>42</v>
      </c>
      <c r="B11" s="38" t="s">
        <v>128</v>
      </c>
      <c r="C11" s="43">
        <v>0</v>
      </c>
      <c r="D11" s="43">
        <v>-84</v>
      </c>
    </row>
    <row r="12" spans="1:4" ht="15.75" thickBot="1">
      <c r="A12" s="38" t="s">
        <v>124</v>
      </c>
      <c r="B12" s="38" t="s">
        <v>44</v>
      </c>
      <c r="C12" s="43">
        <f>SUM(C13:C14)</f>
        <v>25</v>
      </c>
      <c r="D12" s="43">
        <f>SUM(D13:D14)</f>
        <v>22</v>
      </c>
    </row>
    <row r="13" spans="1:4" ht="15.75" thickBot="1">
      <c r="A13" s="38" t="s">
        <v>45</v>
      </c>
      <c r="B13" s="38" t="s">
        <v>129</v>
      </c>
      <c r="C13" s="43">
        <v>25</v>
      </c>
      <c r="D13" s="43">
        <v>22</v>
      </c>
    </row>
    <row r="14" spans="1:4" ht="15.75" thickBot="1">
      <c r="A14" s="38" t="s">
        <v>47</v>
      </c>
      <c r="B14" s="38" t="s">
        <v>130</v>
      </c>
      <c r="C14" s="43">
        <v>0</v>
      </c>
      <c r="D14" s="43">
        <v>0</v>
      </c>
    </row>
    <row r="15" spans="1:4" ht="15.75" thickBot="1">
      <c r="A15" s="38" t="s">
        <v>124</v>
      </c>
      <c r="B15" s="38" t="s">
        <v>49</v>
      </c>
      <c r="C15" s="43">
        <f>SUM(C16:C18)</f>
        <v>-6272</v>
      </c>
      <c r="D15" s="43">
        <f>SUM(D16:D18)</f>
        <v>-13722</v>
      </c>
    </row>
    <row r="16" spans="1:4" ht="15.75" thickBot="1">
      <c r="A16" s="38" t="s">
        <v>50</v>
      </c>
      <c r="B16" s="38" t="s">
        <v>131</v>
      </c>
      <c r="C16" s="43">
        <v>-4586</v>
      </c>
      <c r="D16" s="43">
        <v>-10079</v>
      </c>
    </row>
    <row r="17" spans="1:4" ht="15.75" thickBot="1">
      <c r="A17" s="38" t="s">
        <v>52</v>
      </c>
      <c r="B17" s="38" t="s">
        <v>132</v>
      </c>
      <c r="C17" s="43">
        <v>-1662</v>
      </c>
      <c r="D17" s="43">
        <v>-3645</v>
      </c>
    </row>
    <row r="18" spans="1:4" ht="15.75" thickBot="1">
      <c r="A18" s="38" t="s">
        <v>54</v>
      </c>
      <c r="B18" s="38" t="s">
        <v>133</v>
      </c>
      <c r="C18" s="43">
        <v>-24</v>
      </c>
      <c r="D18" s="43">
        <v>2</v>
      </c>
    </row>
    <row r="19" spans="1:4" ht="15.75" thickBot="1">
      <c r="A19" s="38" t="s">
        <v>124</v>
      </c>
      <c r="B19" s="38" t="s">
        <v>56</v>
      </c>
      <c r="C19" s="43">
        <f>SUM(C20:C23)</f>
        <v>-950</v>
      </c>
      <c r="D19" s="43">
        <f>SUM(D20:D23)</f>
        <v>-2288</v>
      </c>
    </row>
    <row r="20" spans="1:4" ht="34.5" thickBot="1">
      <c r="A20" s="38" t="s">
        <v>57</v>
      </c>
      <c r="B20" s="38" t="s">
        <v>134</v>
      </c>
      <c r="C20" s="43">
        <v>-933</v>
      </c>
      <c r="D20" s="43">
        <v>-2129</v>
      </c>
    </row>
    <row r="21" spans="1:4" ht="15.75" thickBot="1">
      <c r="A21" s="38" t="s">
        <v>59</v>
      </c>
      <c r="B21" s="38" t="s">
        <v>135</v>
      </c>
      <c r="C21" s="43">
        <v>-4</v>
      </c>
      <c r="D21" s="43">
        <v>-153</v>
      </c>
    </row>
    <row r="22" spans="1:4" ht="15.75" thickBot="1">
      <c r="A22" s="38" t="s">
        <v>61</v>
      </c>
      <c r="B22" s="38" t="s">
        <v>136</v>
      </c>
      <c r="C22" s="43">
        <v>0</v>
      </c>
      <c r="D22" s="43">
        <v>-2</v>
      </c>
    </row>
    <row r="23" spans="1:4" ht="15.75" thickBot="1">
      <c r="A23" s="38" t="s">
        <v>63</v>
      </c>
      <c r="B23" s="38" t="s">
        <v>137</v>
      </c>
      <c r="C23" s="43">
        <v>-13</v>
      </c>
      <c r="D23" s="43">
        <v>-4</v>
      </c>
    </row>
    <row r="24" spans="1:4" ht="15.75" thickBot="1">
      <c r="A24" s="38" t="s">
        <v>124</v>
      </c>
      <c r="B24" s="38" t="s">
        <v>65</v>
      </c>
      <c r="C24" s="43">
        <f>SUM(C25:C27)</f>
        <v>-92</v>
      </c>
      <c r="D24" s="43">
        <f>SUM(D25:D27)</f>
        <v>-219</v>
      </c>
    </row>
    <row r="25" spans="1:4" ht="15.75" thickBot="1">
      <c r="A25" s="38" t="s">
        <v>66</v>
      </c>
      <c r="B25" s="38" t="s">
        <v>138</v>
      </c>
      <c r="C25" s="43">
        <v>-7</v>
      </c>
      <c r="D25" s="43">
        <v>-24</v>
      </c>
    </row>
    <row r="26" spans="1:4" ht="15.75" thickBot="1">
      <c r="A26" s="38" t="s">
        <v>68</v>
      </c>
      <c r="B26" s="38" t="s">
        <v>139</v>
      </c>
      <c r="C26" s="43">
        <v>-85</v>
      </c>
      <c r="D26" s="43">
        <v>-195</v>
      </c>
    </row>
    <row r="27" spans="1:4" ht="15.75" thickBot="1">
      <c r="A27" s="38" t="s">
        <v>70</v>
      </c>
      <c r="B27" s="38" t="s">
        <v>140</v>
      </c>
      <c r="C27" s="43">
        <v>0</v>
      </c>
      <c r="D27" s="43">
        <v>0</v>
      </c>
    </row>
    <row r="28" spans="1:4" ht="15.75" thickBot="1">
      <c r="A28" s="38" t="s">
        <v>124</v>
      </c>
      <c r="B28" s="38" t="s">
        <v>72</v>
      </c>
      <c r="C28" s="43">
        <v>0</v>
      </c>
      <c r="D28" s="43">
        <v>0</v>
      </c>
    </row>
    <row r="29" spans="1:4" ht="15.75" thickBot="1">
      <c r="A29" s="38" t="s">
        <v>73</v>
      </c>
      <c r="B29" s="38" t="s">
        <v>74</v>
      </c>
      <c r="C29" s="43">
        <v>0</v>
      </c>
      <c r="D29" s="43">
        <v>0</v>
      </c>
    </row>
    <row r="30" spans="1:4" ht="15.75" thickBot="1">
      <c r="A30" s="38" t="s">
        <v>124</v>
      </c>
      <c r="B30" s="38" t="s">
        <v>75</v>
      </c>
      <c r="C30" s="43">
        <f>C31+C35</f>
        <v>-20</v>
      </c>
      <c r="D30" s="43">
        <f>D31+D35</f>
        <v>-5</v>
      </c>
    </row>
    <row r="31" spans="1:4" ht="15.75" thickBot="1">
      <c r="A31" s="38" t="s">
        <v>124</v>
      </c>
      <c r="B31" s="38" t="s">
        <v>141</v>
      </c>
      <c r="C31" s="43">
        <f>SUM(C32:C34)</f>
        <v>0</v>
      </c>
      <c r="D31" s="43">
        <f>SUM(D32:D34)</f>
        <v>0</v>
      </c>
    </row>
    <row r="32" spans="1:4" ht="15.75" thickBot="1">
      <c r="A32" s="38" t="s">
        <v>77</v>
      </c>
      <c r="B32" s="38" t="s">
        <v>142</v>
      </c>
      <c r="C32" s="43">
        <v>0</v>
      </c>
      <c r="D32" s="43">
        <v>0</v>
      </c>
    </row>
    <row r="33" spans="1:4" ht="15.75" thickBot="1">
      <c r="A33" s="38" t="s">
        <v>79</v>
      </c>
      <c r="B33" s="38" t="s">
        <v>143</v>
      </c>
      <c r="C33" s="43">
        <v>0</v>
      </c>
      <c r="D33" s="43">
        <v>0</v>
      </c>
    </row>
    <row r="34" spans="1:4" ht="15.75" thickBot="1">
      <c r="A34" s="38" t="s">
        <v>81</v>
      </c>
      <c r="B34" s="38" t="s">
        <v>144</v>
      </c>
      <c r="C34" s="43">
        <v>0</v>
      </c>
      <c r="D34" s="43">
        <v>0</v>
      </c>
    </row>
    <row r="35" spans="1:4" ht="15.75" thickBot="1">
      <c r="A35" s="38" t="s">
        <v>124</v>
      </c>
      <c r="B35" s="38" t="s">
        <v>145</v>
      </c>
      <c r="C35" s="43">
        <f>SUM(C36:C38)</f>
        <v>-20</v>
      </c>
      <c r="D35" s="43">
        <f>SUM(D36:D38)</f>
        <v>-5</v>
      </c>
    </row>
    <row r="36" spans="1:4" ht="15.75" thickBot="1">
      <c r="A36" s="38" t="s">
        <v>84</v>
      </c>
      <c r="B36" s="38" t="s">
        <v>142</v>
      </c>
      <c r="C36" s="43">
        <v>-3</v>
      </c>
      <c r="D36" s="43">
        <v>0</v>
      </c>
    </row>
    <row r="37" spans="1:4" ht="15.75" thickBot="1">
      <c r="A37" s="38" t="s">
        <v>85</v>
      </c>
      <c r="B37" s="38" t="s">
        <v>143</v>
      </c>
      <c r="C37" s="43">
        <v>-17</v>
      </c>
      <c r="D37" s="43">
        <v>-5</v>
      </c>
    </row>
    <row r="38" spans="1:4" ht="15.75" thickBot="1">
      <c r="A38" s="38" t="s">
        <v>86</v>
      </c>
      <c r="B38" s="38" t="s">
        <v>144</v>
      </c>
      <c r="C38" s="43">
        <v>0</v>
      </c>
      <c r="D38" s="43">
        <v>0</v>
      </c>
    </row>
    <row r="39" spans="1:4" ht="15.75" thickBot="1">
      <c r="A39" s="38" t="s">
        <v>146</v>
      </c>
      <c r="B39" s="38" t="s">
        <v>88</v>
      </c>
      <c r="C39" s="43">
        <v>0</v>
      </c>
      <c r="D39" s="43">
        <v>0</v>
      </c>
    </row>
    <row r="40" spans="1:4" ht="15.75" thickBot="1">
      <c r="A40" s="38" t="s">
        <v>146</v>
      </c>
      <c r="B40" s="38" t="s">
        <v>89</v>
      </c>
      <c r="C40" s="43">
        <f>SUM(C41:C42)</f>
        <v>0</v>
      </c>
      <c r="D40" s="43">
        <f>SUM(D41:D42)</f>
        <v>2</v>
      </c>
    </row>
    <row r="41" spans="1:4" ht="15.75" thickBot="1">
      <c r="A41" s="38" t="s">
        <v>90</v>
      </c>
      <c r="B41" s="38" t="s">
        <v>147</v>
      </c>
      <c r="C41" s="43">
        <v>0</v>
      </c>
      <c r="D41" s="43">
        <v>-12</v>
      </c>
    </row>
    <row r="42" spans="1:4" ht="15.75" thickBot="1">
      <c r="A42" s="38" t="s">
        <v>92</v>
      </c>
      <c r="B42" s="38" t="s">
        <v>148</v>
      </c>
      <c r="C42" s="43">
        <v>0</v>
      </c>
      <c r="D42" s="43">
        <v>14</v>
      </c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-1570</v>
      </c>
      <c r="D43" s="44">
        <f>D4+D5+D6+D7+D12+D15+D19+D24+D28+D29+D30+D39+D40</f>
        <v>129</v>
      </c>
    </row>
    <row r="44" spans="1:4" ht="15.75" thickBot="1">
      <c r="A44" s="38" t="s">
        <v>124</v>
      </c>
      <c r="B44" s="38" t="s">
        <v>95</v>
      </c>
      <c r="C44" s="43">
        <f>SUM(C45:C46)</f>
        <v>0</v>
      </c>
      <c r="D44" s="43">
        <f>SUM(D45:D46)</f>
        <v>6</v>
      </c>
    </row>
    <row r="45" spans="1:4" ht="15.75" thickBot="1">
      <c r="A45" s="38" t="s">
        <v>96</v>
      </c>
      <c r="B45" s="38" t="s">
        <v>149</v>
      </c>
      <c r="C45" s="43">
        <v>0</v>
      </c>
      <c r="D45" s="43">
        <v>0</v>
      </c>
    </row>
    <row r="46" spans="1:4" ht="15.75" thickBot="1">
      <c r="A46" s="38" t="s">
        <v>98</v>
      </c>
      <c r="B46" s="38" t="s">
        <v>150</v>
      </c>
      <c r="C46" s="43">
        <v>0</v>
      </c>
      <c r="D46" s="43">
        <v>6</v>
      </c>
    </row>
    <row r="47" spans="1:4" ht="15.75" thickBot="1">
      <c r="A47" s="38" t="s">
        <v>124</v>
      </c>
      <c r="B47" s="38" t="s">
        <v>100</v>
      </c>
      <c r="C47" s="43">
        <f>SUM(C48:C50)</f>
        <v>-27</v>
      </c>
      <c r="D47" s="43">
        <f>SUM(D48:D50)</f>
        <v>-29</v>
      </c>
    </row>
    <row r="48" spans="1:4" ht="45.75" thickBot="1">
      <c r="A48" s="38" t="s">
        <v>101</v>
      </c>
      <c r="B48" s="38" t="s">
        <v>151</v>
      </c>
      <c r="C48" s="43">
        <v>0</v>
      </c>
      <c r="D48" s="43">
        <v>0</v>
      </c>
    </row>
    <row r="49" spans="1:4" ht="57" thickBot="1">
      <c r="A49" s="38" t="s">
        <v>103</v>
      </c>
      <c r="B49" s="38" t="s">
        <v>152</v>
      </c>
      <c r="C49" s="43">
        <v>-8</v>
      </c>
      <c r="D49" s="43">
        <v>-29</v>
      </c>
    </row>
    <row r="50" spans="1:4" ht="15.75" thickBot="1">
      <c r="A50" s="38" t="s">
        <v>105</v>
      </c>
      <c r="B50" s="38" t="s">
        <v>153</v>
      </c>
      <c r="C50" s="43">
        <v>-19</v>
      </c>
      <c r="D50" s="43">
        <v>0</v>
      </c>
    </row>
    <row r="51" spans="1:4" ht="15.75" thickBot="1">
      <c r="A51" s="38" t="s">
        <v>107</v>
      </c>
      <c r="B51" s="38" t="s">
        <v>108</v>
      </c>
      <c r="C51" s="43">
        <v>0</v>
      </c>
      <c r="D51" s="43">
        <v>0</v>
      </c>
    </row>
    <row r="52" spans="1:4" ht="15.75" thickBot="1">
      <c r="A52" s="38" t="s">
        <v>109</v>
      </c>
      <c r="B52" s="38" t="s">
        <v>110</v>
      </c>
      <c r="C52" s="43">
        <v>0</v>
      </c>
      <c r="D52" s="43">
        <v>0</v>
      </c>
    </row>
    <row r="53" spans="1:4" ht="23.25" thickBot="1">
      <c r="A53" s="38" t="s">
        <v>111</v>
      </c>
      <c r="B53" s="38" t="s">
        <v>112</v>
      </c>
      <c r="C53" s="43">
        <v>0</v>
      </c>
      <c r="D53" s="43">
        <v>0</v>
      </c>
    </row>
    <row r="54" spans="1:4" ht="15.75" thickBot="1">
      <c r="A54" s="38" t="s">
        <v>124</v>
      </c>
      <c r="B54" s="38" t="s">
        <v>113</v>
      </c>
      <c r="C54" s="43">
        <v>0</v>
      </c>
      <c r="D54" s="43">
        <v>0</v>
      </c>
    </row>
    <row r="55" spans="1:4" ht="15.75" thickBot="1">
      <c r="A55" s="40" t="s">
        <v>124</v>
      </c>
      <c r="B55" s="40" t="s">
        <v>114</v>
      </c>
      <c r="C55" s="44">
        <f>C44+C47+C51+C52+C53+C54</f>
        <v>-27</v>
      </c>
      <c r="D55" s="44">
        <f>D44+D47+D51+D52+D53+D54</f>
        <v>-23</v>
      </c>
    </row>
    <row r="56" spans="1:4" ht="15.75" thickBot="1">
      <c r="A56" s="40" t="s">
        <v>124</v>
      </c>
      <c r="B56" s="40" t="s">
        <v>115</v>
      </c>
      <c r="C56" s="44">
        <f>C43+C55</f>
        <v>-1597</v>
      </c>
      <c r="D56" s="44">
        <f>D43+D55</f>
        <v>106</v>
      </c>
    </row>
    <row r="57" spans="1:4" ht="15.75" thickBot="1">
      <c r="A57" s="38" t="s">
        <v>116</v>
      </c>
      <c r="B57" s="38" t="s">
        <v>117</v>
      </c>
      <c r="C57" s="43">
        <v>399</v>
      </c>
      <c r="D57" s="43">
        <v>-28</v>
      </c>
    </row>
    <row r="58" spans="1:4" ht="23.25" thickBot="1">
      <c r="A58" s="40" t="s">
        <v>124</v>
      </c>
      <c r="B58" s="40" t="s">
        <v>118</v>
      </c>
      <c r="C58" s="44">
        <f>C56+C57</f>
        <v>-1198</v>
      </c>
      <c r="D58" s="44">
        <f>D56+D57</f>
        <v>78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>
        <v>0</v>
      </c>
      <c r="D60" s="43">
        <v>0</v>
      </c>
    </row>
    <row r="61" spans="1:4" ht="15.75" thickBot="1">
      <c r="A61" s="38" t="s">
        <v>124</v>
      </c>
      <c r="B61" s="38" t="s">
        <v>121</v>
      </c>
      <c r="C61" s="43">
        <f>C58+C60</f>
        <v>-1198</v>
      </c>
      <c r="D61" s="43">
        <f>D58+D60</f>
        <v>78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  <col min="7" max="7" width="12.57421875" style="0" bestFit="1" customWidth="1"/>
  </cols>
  <sheetData>
    <row r="1" spans="1:4" ht="20.2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54">
        <f>+C58</f>
        <v>71393.55735000005</v>
      </c>
      <c r="D3" s="54">
        <v>63059</v>
      </c>
    </row>
    <row r="4" spans="1:4" ht="23.25" thickBot="1">
      <c r="A4" s="38" t="s">
        <v>29</v>
      </c>
      <c r="B4" s="38" t="s">
        <v>30</v>
      </c>
      <c r="C4" s="55">
        <v>507837</v>
      </c>
      <c r="D4" s="55">
        <v>943306</v>
      </c>
    </row>
    <row r="5" spans="1:4" ht="15.75" thickBot="1">
      <c r="A5" s="38" t="s">
        <v>31</v>
      </c>
      <c r="B5" s="38" t="s">
        <v>32</v>
      </c>
      <c r="C5" s="55"/>
      <c r="D5" s="55"/>
    </row>
    <row r="6" spans="1:4" ht="15.75" thickBot="1">
      <c r="A6" s="38" t="s">
        <v>33</v>
      </c>
      <c r="B6" s="38" t="s">
        <v>34</v>
      </c>
      <c r="C6" s="55">
        <v>67.43409</v>
      </c>
      <c r="D6" s="55">
        <v>313</v>
      </c>
    </row>
    <row r="7" spans="1:4" ht="15.75" thickBot="1">
      <c r="A7" s="38" t="s">
        <v>124</v>
      </c>
      <c r="B7" s="38" t="s">
        <v>35</v>
      </c>
      <c r="C7" s="55">
        <v>-7255.46239</v>
      </c>
      <c r="D7" s="55">
        <v>-14130</v>
      </c>
    </row>
    <row r="8" spans="1:4" ht="15.75" thickBot="1">
      <c r="A8" s="38" t="s">
        <v>36</v>
      </c>
      <c r="B8" s="38" t="s">
        <v>125</v>
      </c>
      <c r="C8" s="55"/>
      <c r="D8" s="55"/>
    </row>
    <row r="9" spans="1:4" ht="34.5" thickBot="1">
      <c r="A9" s="38" t="s">
        <v>38</v>
      </c>
      <c r="B9" s="38" t="s">
        <v>126</v>
      </c>
      <c r="C9" s="55">
        <v>-7255.46239</v>
      </c>
      <c r="D9" s="55">
        <v>-14007</v>
      </c>
    </row>
    <row r="10" spans="1:4" ht="15.75" thickBot="1">
      <c r="A10" s="38" t="s">
        <v>40</v>
      </c>
      <c r="B10" s="38" t="s">
        <v>127</v>
      </c>
      <c r="C10" s="55"/>
      <c r="D10" s="55"/>
    </row>
    <row r="11" spans="1:4" ht="23.25" thickBot="1">
      <c r="A11" s="38" t="s">
        <v>42</v>
      </c>
      <c r="B11" s="38" t="s">
        <v>128</v>
      </c>
      <c r="C11" s="55"/>
      <c r="D11" s="55">
        <v>-123</v>
      </c>
    </row>
    <row r="12" spans="1:4" ht="15.75" thickBot="1">
      <c r="A12" s="38" t="s">
        <v>124</v>
      </c>
      <c r="B12" s="38" t="s">
        <v>44</v>
      </c>
      <c r="C12" s="55">
        <v>25086.95654</v>
      </c>
      <c r="D12" s="55">
        <v>51197</v>
      </c>
    </row>
    <row r="13" spans="1:4" ht="15.75" thickBot="1">
      <c r="A13" s="38" t="s">
        <v>45</v>
      </c>
      <c r="B13" s="38" t="s">
        <v>129</v>
      </c>
      <c r="C13" s="55">
        <v>24907.11091</v>
      </c>
      <c r="D13" s="55">
        <v>50550</v>
      </c>
    </row>
    <row r="14" spans="1:4" ht="15.75" thickBot="1">
      <c r="A14" s="38" t="s">
        <v>47</v>
      </c>
      <c r="B14" s="38" t="s">
        <v>130</v>
      </c>
      <c r="C14" s="55">
        <v>179.84563</v>
      </c>
      <c r="D14" s="55">
        <v>647</v>
      </c>
    </row>
    <row r="15" spans="1:4" ht="15.75" thickBot="1">
      <c r="A15" s="38" t="s">
        <v>124</v>
      </c>
      <c r="B15" s="38" t="s">
        <v>49</v>
      </c>
      <c r="C15" s="55">
        <v>-185626.44089</v>
      </c>
      <c r="D15" s="55">
        <v>-364161</v>
      </c>
    </row>
    <row r="16" spans="1:4" ht="15.75" thickBot="1">
      <c r="A16" s="38" t="s">
        <v>50</v>
      </c>
      <c r="B16" s="38" t="s">
        <v>131</v>
      </c>
      <c r="C16" s="55">
        <v>-139101.36737</v>
      </c>
      <c r="D16" s="55">
        <v>-272874</v>
      </c>
    </row>
    <row r="17" spans="1:4" ht="15.75" thickBot="1">
      <c r="A17" s="38" t="s">
        <v>52</v>
      </c>
      <c r="B17" s="38" t="s">
        <v>132</v>
      </c>
      <c r="C17" s="55">
        <v>-46525.073520000005</v>
      </c>
      <c r="D17" s="55">
        <v>-91287</v>
      </c>
    </row>
    <row r="18" spans="1:7" ht="15.75" thickBot="1">
      <c r="A18" s="38" t="s">
        <v>54</v>
      </c>
      <c r="B18" s="38" t="s">
        <v>133</v>
      </c>
      <c r="C18" s="55"/>
      <c r="D18" s="55"/>
      <c r="G18" s="56"/>
    </row>
    <row r="19" spans="1:7" ht="15.75" thickBot="1">
      <c r="A19" s="38" t="s">
        <v>124</v>
      </c>
      <c r="B19" s="38" t="s">
        <v>56</v>
      </c>
      <c r="C19" s="55">
        <v>-231589.31837000002</v>
      </c>
      <c r="D19" s="55">
        <v>-472353</v>
      </c>
      <c r="G19" s="56"/>
    </row>
    <row r="20" spans="1:7" ht="34.5" thickBot="1">
      <c r="A20" s="38" t="s">
        <v>57</v>
      </c>
      <c r="B20" s="38" t="s">
        <v>134</v>
      </c>
      <c r="C20" s="55">
        <v>-231738.04627000002</v>
      </c>
      <c r="D20" s="55">
        <v>-468652</v>
      </c>
      <c r="G20" s="56"/>
    </row>
    <row r="21" spans="1:4" ht="15.75" thickBot="1">
      <c r="A21" s="38" t="s">
        <v>59</v>
      </c>
      <c r="B21" s="38" t="s">
        <v>135</v>
      </c>
      <c r="C21" s="55">
        <v>-844.7254</v>
      </c>
      <c r="D21" s="55">
        <v>-1589</v>
      </c>
    </row>
    <row r="22" spans="1:4" ht="15.75" thickBot="1">
      <c r="A22" s="38" t="s">
        <v>61</v>
      </c>
      <c r="B22" s="38" t="s">
        <v>136</v>
      </c>
      <c r="C22" s="55">
        <v>993.4533</v>
      </c>
      <c r="D22" s="55">
        <v>-2112</v>
      </c>
    </row>
    <row r="23" spans="1:4" ht="15.75" thickBot="1">
      <c r="A23" s="38" t="s">
        <v>63</v>
      </c>
      <c r="B23" s="38" t="s">
        <v>137</v>
      </c>
      <c r="C23" s="55"/>
      <c r="D23" s="55"/>
    </row>
    <row r="24" spans="1:7" ht="15.75" thickBot="1">
      <c r="A24" s="38" t="s">
        <v>124</v>
      </c>
      <c r="B24" s="38" t="s">
        <v>65</v>
      </c>
      <c r="C24" s="55">
        <v>-56521.13186</v>
      </c>
      <c r="D24" s="55">
        <v>-112171</v>
      </c>
      <c r="G24" s="56"/>
    </row>
    <row r="25" spans="1:7" ht="15.75" thickBot="1">
      <c r="A25" s="38" t="s">
        <v>66</v>
      </c>
      <c r="B25" s="38" t="s">
        <v>138</v>
      </c>
      <c r="C25" s="55">
        <v>-1581.34786</v>
      </c>
      <c r="D25" s="55">
        <v>-2381</v>
      </c>
      <c r="G25" s="56"/>
    </row>
    <row r="26" spans="1:7" ht="15.75" thickBot="1">
      <c r="A26" s="38" t="s">
        <v>68</v>
      </c>
      <c r="B26" s="38" t="s">
        <v>139</v>
      </c>
      <c r="C26" s="55">
        <v>-54939.784</v>
      </c>
      <c r="D26" s="55">
        <v>-109790</v>
      </c>
      <c r="G26" s="56"/>
    </row>
    <row r="27" spans="1:4" ht="15.75" thickBot="1">
      <c r="A27" s="38" t="s">
        <v>70</v>
      </c>
      <c r="B27" s="38" t="s">
        <v>140</v>
      </c>
      <c r="C27" s="55"/>
      <c r="D27" s="55"/>
    </row>
    <row r="28" spans="1:4" ht="15.75" thickBot="1">
      <c r="A28" s="38" t="s">
        <v>124</v>
      </c>
      <c r="B28" s="38" t="s">
        <v>72</v>
      </c>
      <c r="C28" s="55">
        <v>15752.596230000001</v>
      </c>
      <c r="D28" s="55">
        <v>35941</v>
      </c>
    </row>
    <row r="29" spans="1:4" ht="15.75" thickBot="1">
      <c r="A29" s="38" t="s">
        <v>73</v>
      </c>
      <c r="B29" s="38" t="s">
        <v>74</v>
      </c>
      <c r="C29" s="55">
        <v>609.49041</v>
      </c>
      <c r="D29" s="55">
        <v>3763</v>
      </c>
    </row>
    <row r="30" spans="1:4" ht="15.75" thickBot="1">
      <c r="A30" s="38" t="s">
        <v>124</v>
      </c>
      <c r="B30" s="38" t="s">
        <v>75</v>
      </c>
      <c r="C30" s="55">
        <v>-124.62102</v>
      </c>
      <c r="D30" s="55">
        <v>-448</v>
      </c>
    </row>
    <row r="31" spans="1:4" ht="15.75" thickBot="1">
      <c r="A31" s="38" t="s">
        <v>124</v>
      </c>
      <c r="B31" s="38" t="s">
        <v>141</v>
      </c>
      <c r="C31" s="55">
        <v>0</v>
      </c>
      <c r="D31" s="55">
        <v>0</v>
      </c>
    </row>
    <row r="32" spans="1:4" ht="15.75" thickBot="1">
      <c r="A32" s="38" t="s">
        <v>77</v>
      </c>
      <c r="B32" s="38" t="s">
        <v>142</v>
      </c>
      <c r="C32" s="55"/>
      <c r="D32" s="55"/>
    </row>
    <row r="33" spans="1:4" ht="15.75" thickBot="1">
      <c r="A33" s="38" t="s">
        <v>79</v>
      </c>
      <c r="B33" s="38" t="s">
        <v>143</v>
      </c>
      <c r="C33" s="55"/>
      <c r="D33" s="55"/>
    </row>
    <row r="34" spans="1:4" ht="15.75" thickBot="1">
      <c r="A34" s="38" t="s">
        <v>81</v>
      </c>
      <c r="B34" s="38" t="s">
        <v>144</v>
      </c>
      <c r="C34" s="55"/>
      <c r="D34" s="55"/>
    </row>
    <row r="35" spans="1:4" ht="15.75" thickBot="1">
      <c r="A35" s="38" t="s">
        <v>124</v>
      </c>
      <c r="B35" s="38" t="s">
        <v>145</v>
      </c>
      <c r="C35" s="55">
        <v>-124.62102</v>
      </c>
      <c r="D35" s="55">
        <v>-448</v>
      </c>
    </row>
    <row r="36" spans="1:4" ht="15.75" thickBot="1">
      <c r="A36" s="38" t="s">
        <v>84</v>
      </c>
      <c r="B36" s="38" t="s">
        <v>142</v>
      </c>
      <c r="C36" s="55"/>
      <c r="D36" s="55"/>
    </row>
    <row r="37" spans="1:4" ht="15.75" thickBot="1">
      <c r="A37" s="38" t="s">
        <v>85</v>
      </c>
      <c r="B37" s="38" t="s">
        <v>143</v>
      </c>
      <c r="C37" s="55">
        <v>-124.62102</v>
      </c>
      <c r="D37" s="55">
        <v>-448</v>
      </c>
    </row>
    <row r="38" spans="1:4" ht="15.75" thickBot="1">
      <c r="A38" s="38" t="s">
        <v>86</v>
      </c>
      <c r="B38" s="38" t="s">
        <v>144</v>
      </c>
      <c r="C38" s="55"/>
      <c r="D38" s="55"/>
    </row>
    <row r="39" spans="1:4" ht="15.75" thickBot="1">
      <c r="A39" s="38" t="s">
        <v>146</v>
      </c>
      <c r="B39" s="38" t="s">
        <v>88</v>
      </c>
      <c r="C39" s="55"/>
      <c r="D39" s="55"/>
    </row>
    <row r="40" spans="1:4" ht="15.75" thickBot="1">
      <c r="A40" s="38" t="s">
        <v>146</v>
      </c>
      <c r="B40" s="38" t="s">
        <v>89</v>
      </c>
      <c r="C40" s="55">
        <v>6364.05461</v>
      </c>
      <c r="D40" s="55">
        <v>553</v>
      </c>
    </row>
    <row r="41" spans="1:4" ht="15.75" thickBot="1">
      <c r="A41" s="38" t="s">
        <v>90</v>
      </c>
      <c r="B41" s="38" t="s">
        <v>147</v>
      </c>
      <c r="C41" s="55">
        <v>-68.24863</v>
      </c>
      <c r="D41" s="55">
        <v>-339</v>
      </c>
    </row>
    <row r="42" spans="1:4" ht="15.75" thickBot="1">
      <c r="A42" s="38" t="s">
        <v>92</v>
      </c>
      <c r="B42" s="38" t="s">
        <v>148</v>
      </c>
      <c r="C42" s="55">
        <v>6432.30324</v>
      </c>
      <c r="D42" s="55">
        <v>892</v>
      </c>
    </row>
    <row r="43" spans="1:4" ht="15.75" thickBot="1">
      <c r="A43" s="40" t="s">
        <v>124</v>
      </c>
      <c r="B43" s="40" t="s">
        <v>94</v>
      </c>
      <c r="C43" s="57">
        <f>C4+C5+C6+C7+C12+C15+C19+C24+C28+C29+C30+C39+C40</f>
        <v>74600.55735000005</v>
      </c>
      <c r="D43" s="57">
        <f>D4+D5+D6+D7+D12+D15+D19+D24+D28+D29+D30+D39+D40</f>
        <v>71810</v>
      </c>
    </row>
    <row r="44" spans="1:4" ht="15.75" thickBot="1">
      <c r="A44" s="38" t="s">
        <v>124</v>
      </c>
      <c r="B44" s="38" t="s">
        <v>95</v>
      </c>
      <c r="C44" s="55">
        <v>263</v>
      </c>
      <c r="D44" s="55">
        <v>548</v>
      </c>
    </row>
    <row r="45" spans="1:4" ht="15.75" thickBot="1">
      <c r="A45" s="38" t="s">
        <v>96</v>
      </c>
      <c r="B45" s="38" t="s">
        <v>149</v>
      </c>
      <c r="C45" s="55"/>
      <c r="D45" s="55"/>
    </row>
    <row r="46" spans="1:4" ht="15.75" thickBot="1">
      <c r="A46" s="38" t="s">
        <v>98</v>
      </c>
      <c r="B46" s="38" t="s">
        <v>150</v>
      </c>
      <c r="C46" s="55">
        <v>263</v>
      </c>
      <c r="D46" s="55">
        <v>548</v>
      </c>
    </row>
    <row r="47" spans="1:4" ht="15.75" thickBot="1">
      <c r="A47" s="38" t="s">
        <v>124</v>
      </c>
      <c r="B47" s="38" t="s">
        <v>100</v>
      </c>
      <c r="C47" s="55">
        <v>-3467</v>
      </c>
      <c r="D47" s="55">
        <v>-9143</v>
      </c>
    </row>
    <row r="48" spans="1:4" ht="45.75" thickBot="1">
      <c r="A48" s="38" t="s">
        <v>101</v>
      </c>
      <c r="B48" s="38" t="s">
        <v>151</v>
      </c>
      <c r="C48" s="55"/>
      <c r="D48" s="55"/>
    </row>
    <row r="49" spans="1:4" ht="57" thickBot="1">
      <c r="A49" s="38" t="s">
        <v>103</v>
      </c>
      <c r="B49" s="38" t="s">
        <v>152</v>
      </c>
      <c r="C49" s="55">
        <v>-3467</v>
      </c>
      <c r="D49" s="55">
        <v>-9143</v>
      </c>
    </row>
    <row r="50" spans="1:4" ht="15.75" thickBot="1">
      <c r="A50" s="38" t="s">
        <v>105</v>
      </c>
      <c r="B50" s="38" t="s">
        <v>153</v>
      </c>
      <c r="C50" s="55"/>
      <c r="D50" s="55"/>
    </row>
    <row r="51" spans="1:4" ht="15.75" thickBot="1">
      <c r="A51" s="38" t="s">
        <v>107</v>
      </c>
      <c r="B51" s="38" t="s">
        <v>108</v>
      </c>
      <c r="C51" s="55"/>
      <c r="D51" s="55"/>
    </row>
    <row r="52" spans="1:4" ht="15.75" thickBot="1">
      <c r="A52" s="38" t="s">
        <v>109</v>
      </c>
      <c r="B52" s="38" t="s">
        <v>110</v>
      </c>
      <c r="C52" s="55">
        <v>-3</v>
      </c>
      <c r="D52" s="55">
        <v>-1</v>
      </c>
    </row>
    <row r="53" spans="1:4" ht="23.25" thickBot="1">
      <c r="A53" s="38" t="s">
        <v>111</v>
      </c>
      <c r="B53" s="38" t="s">
        <v>112</v>
      </c>
      <c r="C53" s="55"/>
      <c r="D53" s="55"/>
    </row>
    <row r="54" spans="1:4" ht="15.75" thickBot="1">
      <c r="A54" s="38" t="s">
        <v>124</v>
      </c>
      <c r="B54" s="38" t="s">
        <v>113</v>
      </c>
      <c r="C54" s="55"/>
      <c r="D54" s="55"/>
    </row>
    <row r="55" spans="1:4" ht="15.75" thickBot="1">
      <c r="A55" s="40" t="s">
        <v>124</v>
      </c>
      <c r="B55" s="40" t="s">
        <v>114</v>
      </c>
      <c r="C55" s="57">
        <f>C44+C47+C51+C52+C53+C54</f>
        <v>-3207</v>
      </c>
      <c r="D55" s="57">
        <f>D44+D47+D51+D52+D53+D54</f>
        <v>-8596</v>
      </c>
    </row>
    <row r="56" spans="1:4" ht="15.75" thickBot="1">
      <c r="A56" s="40" t="s">
        <v>124</v>
      </c>
      <c r="B56" s="40" t="s">
        <v>115</v>
      </c>
      <c r="C56" s="57">
        <f>C43+C55</f>
        <v>71393.55735000005</v>
      </c>
      <c r="D56" s="57">
        <v>63214</v>
      </c>
    </row>
    <row r="57" spans="1:4" ht="15.75" thickBot="1">
      <c r="A57" s="38" t="s">
        <v>116</v>
      </c>
      <c r="B57" s="38" t="s">
        <v>117</v>
      </c>
      <c r="C57" s="55"/>
      <c r="D57" s="55">
        <v>-155</v>
      </c>
    </row>
    <row r="58" spans="1:4" ht="23.25" thickBot="1">
      <c r="A58" s="40" t="s">
        <v>124</v>
      </c>
      <c r="B58" s="40" t="s">
        <v>118</v>
      </c>
      <c r="C58" s="57">
        <f>+C57+C56</f>
        <v>71393.55735000005</v>
      </c>
      <c r="D58" s="57">
        <v>63059</v>
      </c>
    </row>
    <row r="59" spans="1:4" ht="15.75" thickBot="1">
      <c r="A59" s="34"/>
      <c r="B59" s="34" t="s">
        <v>119</v>
      </c>
      <c r="C59" s="54">
        <v>0</v>
      </c>
      <c r="D59" s="54">
        <v>0</v>
      </c>
    </row>
    <row r="60" spans="1:4" ht="15.75" thickBot="1">
      <c r="A60" s="38" t="s">
        <v>124</v>
      </c>
      <c r="B60" s="38" t="s">
        <v>120</v>
      </c>
      <c r="C60" s="55"/>
      <c r="D60" s="55"/>
    </row>
    <row r="61" spans="1:4" ht="15.75" thickBot="1">
      <c r="A61" s="38" t="s">
        <v>124</v>
      </c>
      <c r="B61" s="38" t="s">
        <v>121</v>
      </c>
      <c r="C61" s="55">
        <f>+C58</f>
        <v>71393.55735000005</v>
      </c>
      <c r="D61" s="55">
        <v>63059</v>
      </c>
    </row>
    <row r="62" spans="3:4" ht="15">
      <c r="C62" s="58">
        <f>+C61-'[3]PG 2019'!$U$85/1000</f>
        <v>0.02338000002782792</v>
      </c>
      <c r="D62" s="58">
        <f>+D61-'[4]D1'!D32</f>
        <v>0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67" t="s">
        <v>22</v>
      </c>
      <c r="B1" s="68"/>
      <c r="C1" s="68"/>
      <c r="D1" s="69"/>
    </row>
    <row r="2" spans="1:4" s="6" customFormat="1" ht="19.5" customHeight="1" thickBot="1">
      <c r="A2" s="70"/>
      <c r="B2" s="71"/>
      <c r="C2" s="71"/>
      <c r="D2" s="72"/>
    </row>
    <row r="3" spans="1:4" s="6" customFormat="1" ht="19.5" customHeight="1" thickBot="1">
      <c r="A3" s="73"/>
      <c r="B3" s="74"/>
      <c r="C3" s="74"/>
      <c r="D3" s="74"/>
    </row>
    <row r="4" spans="1:4" ht="19.5" customHeight="1" thickBot="1">
      <c r="A4" s="75" t="s">
        <v>23</v>
      </c>
      <c r="B4" s="75"/>
      <c r="C4" s="75"/>
      <c r="D4" s="75"/>
    </row>
    <row r="5" spans="1:4" ht="15.75" thickBot="1">
      <c r="A5" s="8" t="s">
        <v>24</v>
      </c>
      <c r="B5" s="8" t="s">
        <v>25</v>
      </c>
      <c r="C5" s="8" t="s">
        <v>26</v>
      </c>
      <c r="D5" s="8" t="s">
        <v>27</v>
      </c>
    </row>
    <row r="6" spans="1:4" ht="15">
      <c r="A6" s="9"/>
      <c r="B6" s="10" t="s">
        <v>28</v>
      </c>
      <c r="C6" s="11">
        <f>+C61</f>
        <v>0</v>
      </c>
      <c r="D6" s="11">
        <f>+D61</f>
        <v>-3</v>
      </c>
    </row>
    <row r="7" spans="1:4" ht="24">
      <c r="A7" s="12" t="s">
        <v>29</v>
      </c>
      <c r="B7" s="12" t="s">
        <v>30</v>
      </c>
      <c r="C7" s="13">
        <v>0</v>
      </c>
      <c r="D7" s="13">
        <v>0</v>
      </c>
    </row>
    <row r="8" spans="1:4" ht="15">
      <c r="A8" s="12" t="s">
        <v>31</v>
      </c>
      <c r="B8" s="12" t="s">
        <v>32</v>
      </c>
      <c r="C8" s="13">
        <v>0</v>
      </c>
      <c r="D8" s="13">
        <v>0</v>
      </c>
    </row>
    <row r="9" spans="1:4" ht="15">
      <c r="A9" s="12" t="s">
        <v>33</v>
      </c>
      <c r="B9" s="12" t="s">
        <v>34</v>
      </c>
      <c r="C9" s="13">
        <v>0</v>
      </c>
      <c r="D9" s="13">
        <v>0</v>
      </c>
    </row>
    <row r="10" spans="1:4" ht="15">
      <c r="A10" s="12"/>
      <c r="B10" s="12" t="s">
        <v>35</v>
      </c>
      <c r="C10" s="14">
        <f>+C11+C12+C13+C14</f>
        <v>0</v>
      </c>
      <c r="D10" s="14">
        <f>+D11+D12+D13+D14</f>
        <v>0</v>
      </c>
    </row>
    <row r="11" spans="1:4" ht="15">
      <c r="A11" s="12" t="s">
        <v>36</v>
      </c>
      <c r="B11" s="12" t="s">
        <v>37</v>
      </c>
      <c r="C11" s="13">
        <v>0</v>
      </c>
      <c r="D11" s="13">
        <v>0</v>
      </c>
    </row>
    <row r="12" spans="1:4" ht="35.25">
      <c r="A12" s="12" t="s">
        <v>38</v>
      </c>
      <c r="B12" s="12" t="s">
        <v>39</v>
      </c>
      <c r="C12" s="13">
        <v>0</v>
      </c>
      <c r="D12" s="13">
        <v>0</v>
      </c>
    </row>
    <row r="13" spans="1:4" ht="15">
      <c r="A13" s="12" t="s">
        <v>40</v>
      </c>
      <c r="B13" s="12" t="s">
        <v>41</v>
      </c>
      <c r="C13" s="13">
        <v>0</v>
      </c>
      <c r="D13" s="13">
        <v>0</v>
      </c>
    </row>
    <row r="14" spans="1:4" ht="24">
      <c r="A14" s="12" t="s">
        <v>42</v>
      </c>
      <c r="B14" s="12" t="s">
        <v>43</v>
      </c>
      <c r="C14" s="13">
        <v>0</v>
      </c>
      <c r="D14" s="13">
        <v>0</v>
      </c>
    </row>
    <row r="15" spans="1:4" ht="15">
      <c r="A15" s="12"/>
      <c r="B15" s="12" t="s">
        <v>44</v>
      </c>
      <c r="C15" s="14">
        <f>+C16+C17</f>
        <v>0</v>
      </c>
      <c r="D15" s="14">
        <f>+D16+D17</f>
        <v>0</v>
      </c>
    </row>
    <row r="16" spans="1:4" ht="15">
      <c r="A16" s="12" t="s">
        <v>45</v>
      </c>
      <c r="B16" s="12" t="s">
        <v>46</v>
      </c>
      <c r="C16" s="13">
        <v>0</v>
      </c>
      <c r="D16" s="13">
        <v>0</v>
      </c>
    </row>
    <row r="17" spans="1:4" ht="15">
      <c r="A17" s="12" t="s">
        <v>47</v>
      </c>
      <c r="B17" s="12" t="s">
        <v>48</v>
      </c>
      <c r="C17" s="13">
        <v>0</v>
      </c>
      <c r="D17" s="13">
        <v>0</v>
      </c>
    </row>
    <row r="18" spans="1:4" ht="15">
      <c r="A18" s="12"/>
      <c r="B18" s="12" t="s">
        <v>49</v>
      </c>
      <c r="C18" s="14">
        <f>+C19+C20+C21</f>
        <v>0</v>
      </c>
      <c r="D18" s="14">
        <f>+D19+D20+D21</f>
        <v>0</v>
      </c>
    </row>
    <row r="19" spans="1:4" ht="15">
      <c r="A19" s="12" t="s">
        <v>50</v>
      </c>
      <c r="B19" s="12" t="s">
        <v>51</v>
      </c>
      <c r="C19" s="13">
        <v>0</v>
      </c>
      <c r="D19" s="13">
        <v>0</v>
      </c>
    </row>
    <row r="20" spans="1:4" ht="15">
      <c r="A20" s="12" t="s">
        <v>52</v>
      </c>
      <c r="B20" s="12" t="s">
        <v>53</v>
      </c>
      <c r="C20" s="13">
        <v>0</v>
      </c>
      <c r="D20" s="13">
        <v>0</v>
      </c>
    </row>
    <row r="21" spans="1:4" ht="15">
      <c r="A21" s="12" t="s">
        <v>54</v>
      </c>
      <c r="B21" s="12" t="s">
        <v>55</v>
      </c>
      <c r="C21" s="13">
        <v>0</v>
      </c>
      <c r="D21" s="13">
        <v>0</v>
      </c>
    </row>
    <row r="22" spans="1:4" ht="15">
      <c r="A22" s="12"/>
      <c r="B22" s="12" t="s">
        <v>56</v>
      </c>
      <c r="C22" s="14">
        <f>+C23+C24+C25+C26</f>
        <v>0</v>
      </c>
      <c r="D22" s="14">
        <f>+D23+D24+D25+D26</f>
        <v>-3</v>
      </c>
    </row>
    <row r="23" spans="1:4" ht="35.25">
      <c r="A23" s="12" t="s">
        <v>57</v>
      </c>
      <c r="B23" s="12" t="s">
        <v>58</v>
      </c>
      <c r="C23" s="13">
        <v>0</v>
      </c>
      <c r="D23" s="13">
        <v>-3</v>
      </c>
    </row>
    <row r="24" spans="1:4" ht="15">
      <c r="A24" s="12" t="s">
        <v>59</v>
      </c>
      <c r="B24" s="12" t="s">
        <v>60</v>
      </c>
      <c r="C24" s="13">
        <v>0</v>
      </c>
      <c r="D24" s="13">
        <v>0</v>
      </c>
    </row>
    <row r="25" spans="1:4" ht="15">
      <c r="A25" s="12" t="s">
        <v>61</v>
      </c>
      <c r="B25" s="12" t="s">
        <v>62</v>
      </c>
      <c r="C25" s="13">
        <v>0</v>
      </c>
      <c r="D25" s="13">
        <v>0</v>
      </c>
    </row>
    <row r="26" spans="1:4" ht="15">
      <c r="A26" s="12" t="s">
        <v>63</v>
      </c>
      <c r="B26" s="12" t="s">
        <v>64</v>
      </c>
      <c r="C26" s="13">
        <v>0</v>
      </c>
      <c r="D26" s="13">
        <v>0</v>
      </c>
    </row>
    <row r="27" spans="1:4" ht="15">
      <c r="A27" s="12"/>
      <c r="B27" s="12" t="s">
        <v>65</v>
      </c>
      <c r="C27" s="14">
        <f>+C28+C29+C30</f>
        <v>0</v>
      </c>
      <c r="D27" s="14">
        <f>+D28+D29+D30</f>
        <v>0</v>
      </c>
    </row>
    <row r="28" spans="1:4" ht="15">
      <c r="A28" s="12" t="s">
        <v>66</v>
      </c>
      <c r="B28" s="12" t="s">
        <v>67</v>
      </c>
      <c r="C28" s="13">
        <v>0</v>
      </c>
      <c r="D28" s="13">
        <v>0</v>
      </c>
    </row>
    <row r="29" spans="1:4" ht="15">
      <c r="A29" s="12" t="s">
        <v>68</v>
      </c>
      <c r="B29" s="12" t="s">
        <v>69</v>
      </c>
      <c r="C29" s="13">
        <v>0</v>
      </c>
      <c r="D29" s="13">
        <v>0</v>
      </c>
    </row>
    <row r="30" spans="1:4" ht="15">
      <c r="A30" s="12" t="s">
        <v>70</v>
      </c>
      <c r="B30" s="12" t="s">
        <v>71</v>
      </c>
      <c r="C30" s="13">
        <v>0</v>
      </c>
      <c r="D30" s="13">
        <v>0</v>
      </c>
    </row>
    <row r="31" spans="1:4" ht="15">
      <c r="A31" s="12"/>
      <c r="B31" s="12" t="s">
        <v>72</v>
      </c>
      <c r="C31" s="13">
        <v>0</v>
      </c>
      <c r="D31" s="13">
        <v>0</v>
      </c>
    </row>
    <row r="32" spans="1:4" ht="15">
      <c r="A32" s="12" t="s">
        <v>73</v>
      </c>
      <c r="B32" s="12" t="s">
        <v>74</v>
      </c>
      <c r="C32" s="13">
        <v>0</v>
      </c>
      <c r="D32" s="13">
        <v>0</v>
      </c>
    </row>
    <row r="33" spans="1:4" ht="15">
      <c r="A33" s="12"/>
      <c r="B33" s="12" t="s">
        <v>75</v>
      </c>
      <c r="C33" s="14">
        <f>+C34+C38</f>
        <v>0</v>
      </c>
      <c r="D33" s="14">
        <f>+D34+D38</f>
        <v>0</v>
      </c>
    </row>
    <row r="34" spans="1:4" ht="15">
      <c r="A34" s="12"/>
      <c r="B34" s="12" t="s">
        <v>76</v>
      </c>
      <c r="C34" s="14">
        <f>+C35+C36+C37</f>
        <v>0</v>
      </c>
      <c r="D34" s="14">
        <f>+D35+D36+D37</f>
        <v>0</v>
      </c>
    </row>
    <row r="35" spans="1:4" ht="15">
      <c r="A35" s="12" t="s">
        <v>77</v>
      </c>
      <c r="B35" s="12" t="s">
        <v>78</v>
      </c>
      <c r="C35" s="13">
        <v>0</v>
      </c>
      <c r="D35" s="13">
        <v>0</v>
      </c>
    </row>
    <row r="36" spans="1:4" ht="15">
      <c r="A36" s="12" t="s">
        <v>79</v>
      </c>
      <c r="B36" s="12" t="s">
        <v>80</v>
      </c>
      <c r="C36" s="13">
        <v>0</v>
      </c>
      <c r="D36" s="13">
        <v>0</v>
      </c>
    </row>
    <row r="37" spans="1:4" ht="15">
      <c r="A37" s="12" t="s">
        <v>81</v>
      </c>
      <c r="B37" s="12" t="s">
        <v>82</v>
      </c>
      <c r="C37" s="13">
        <v>0</v>
      </c>
      <c r="D37" s="13">
        <v>0</v>
      </c>
    </row>
    <row r="38" spans="1:4" ht="15">
      <c r="A38" s="12"/>
      <c r="B38" s="12" t="s">
        <v>83</v>
      </c>
      <c r="C38" s="14">
        <f>+C39+C40+C41</f>
        <v>0</v>
      </c>
      <c r="D38" s="14">
        <f>+D39+D40+D41</f>
        <v>0</v>
      </c>
    </row>
    <row r="39" spans="1:4" ht="15">
      <c r="A39" s="12" t="s">
        <v>84</v>
      </c>
      <c r="B39" s="12" t="s">
        <v>78</v>
      </c>
      <c r="C39" s="13">
        <v>0</v>
      </c>
      <c r="D39" s="13">
        <v>0</v>
      </c>
    </row>
    <row r="40" spans="1:4" ht="15">
      <c r="A40" s="12" t="s">
        <v>85</v>
      </c>
      <c r="B40" s="12" t="s">
        <v>80</v>
      </c>
      <c r="C40" s="13">
        <v>0</v>
      </c>
      <c r="D40" s="13">
        <v>0</v>
      </c>
    </row>
    <row r="41" spans="1:4" ht="15">
      <c r="A41" s="12" t="s">
        <v>86</v>
      </c>
      <c r="B41" s="12" t="s">
        <v>82</v>
      </c>
      <c r="C41" s="13">
        <v>0</v>
      </c>
      <c r="D41" s="13">
        <v>0</v>
      </c>
    </row>
    <row r="42" spans="1:4" ht="15">
      <c r="A42" s="12" t="s">
        <v>87</v>
      </c>
      <c r="B42" s="12" t="s">
        <v>88</v>
      </c>
      <c r="C42" s="13">
        <v>0</v>
      </c>
      <c r="D42" s="13">
        <v>0</v>
      </c>
    </row>
    <row r="43" spans="1:4" ht="15">
      <c r="A43" s="12" t="s">
        <v>87</v>
      </c>
      <c r="B43" s="12" t="s">
        <v>89</v>
      </c>
      <c r="C43" s="14">
        <f>+C44+C45</f>
        <v>0</v>
      </c>
      <c r="D43" s="14">
        <f>+D44+D45</f>
        <v>0</v>
      </c>
    </row>
    <row r="44" spans="1:4" ht="15">
      <c r="A44" s="12" t="s">
        <v>90</v>
      </c>
      <c r="B44" s="12" t="s">
        <v>91</v>
      </c>
      <c r="C44" s="13">
        <v>0</v>
      </c>
      <c r="D44" s="13">
        <v>0</v>
      </c>
    </row>
    <row r="45" spans="1:4" ht="15">
      <c r="A45" s="12" t="s">
        <v>92</v>
      </c>
      <c r="B45" s="12" t="s">
        <v>93</v>
      </c>
      <c r="C45" s="13">
        <v>0</v>
      </c>
      <c r="D45" s="13">
        <v>0</v>
      </c>
    </row>
    <row r="46" spans="1:4" ht="15">
      <c r="A46" s="15"/>
      <c r="B46" s="15" t="s">
        <v>94</v>
      </c>
      <c r="C46" s="11">
        <f>+C7+C8+C9+C10+C15+C18+C22+C27+C31+C32+C33+C42+C43</f>
        <v>0</v>
      </c>
      <c r="D46" s="11">
        <f>+D7+D8+D9+D10+D15+D18+D22+D27+D31+D32+D33+D42+D43</f>
        <v>-3</v>
      </c>
    </row>
    <row r="47" spans="1:4" ht="15">
      <c r="A47" s="12"/>
      <c r="B47" s="12" t="s">
        <v>95</v>
      </c>
      <c r="C47" s="14">
        <f>+C48+C49</f>
        <v>0</v>
      </c>
      <c r="D47" s="14">
        <f>+D48+D49</f>
        <v>0</v>
      </c>
    </row>
    <row r="48" spans="1:4" ht="15">
      <c r="A48" s="12" t="s">
        <v>96</v>
      </c>
      <c r="B48" s="12" t="s">
        <v>97</v>
      </c>
      <c r="C48" s="13">
        <v>0</v>
      </c>
      <c r="D48" s="13">
        <v>0</v>
      </c>
    </row>
    <row r="49" spans="1:4" ht="15">
      <c r="A49" s="12" t="s">
        <v>98</v>
      </c>
      <c r="B49" s="12" t="s">
        <v>99</v>
      </c>
      <c r="C49" s="13">
        <v>0</v>
      </c>
      <c r="D49" s="13">
        <v>0</v>
      </c>
    </row>
    <row r="50" spans="1:4" ht="15">
      <c r="A50" s="12"/>
      <c r="B50" s="12" t="s">
        <v>100</v>
      </c>
      <c r="C50" s="14">
        <f>+C51+C52+C53</f>
        <v>0</v>
      </c>
      <c r="D50" s="14">
        <f>+D51+D52+D53</f>
        <v>0</v>
      </c>
    </row>
    <row r="51" spans="1:4" ht="46.5">
      <c r="A51" s="12" t="s">
        <v>101</v>
      </c>
      <c r="B51" s="12" t="s">
        <v>102</v>
      </c>
      <c r="C51" s="13">
        <v>0</v>
      </c>
      <c r="D51" s="13">
        <v>0</v>
      </c>
    </row>
    <row r="52" spans="1:4" ht="57.75">
      <c r="A52" s="12" t="s">
        <v>103</v>
      </c>
      <c r="B52" s="12" t="s">
        <v>104</v>
      </c>
      <c r="C52" s="13">
        <v>0</v>
      </c>
      <c r="D52" s="13">
        <v>0</v>
      </c>
    </row>
    <row r="53" spans="1:4" ht="15">
      <c r="A53" s="12" t="s">
        <v>105</v>
      </c>
      <c r="B53" s="12" t="s">
        <v>106</v>
      </c>
      <c r="C53" s="13">
        <v>0</v>
      </c>
      <c r="D53" s="13">
        <v>0</v>
      </c>
    </row>
    <row r="54" spans="1:4" ht="15">
      <c r="A54" s="12" t="s">
        <v>107</v>
      </c>
      <c r="B54" s="12" t="s">
        <v>108</v>
      </c>
      <c r="C54" s="13">
        <v>0</v>
      </c>
      <c r="D54" s="13">
        <v>0</v>
      </c>
    </row>
    <row r="55" spans="1:4" ht="15">
      <c r="A55" s="12" t="s">
        <v>109</v>
      </c>
      <c r="B55" s="12" t="s">
        <v>110</v>
      </c>
      <c r="C55" s="13">
        <v>0</v>
      </c>
      <c r="D55" s="13">
        <v>0</v>
      </c>
    </row>
    <row r="56" spans="1:4" ht="24">
      <c r="A56" s="12" t="s">
        <v>111</v>
      </c>
      <c r="B56" s="12" t="s">
        <v>112</v>
      </c>
      <c r="C56" s="13">
        <v>0</v>
      </c>
      <c r="D56" s="13">
        <v>0</v>
      </c>
    </row>
    <row r="57" spans="1:4" ht="15">
      <c r="A57" s="12"/>
      <c r="B57" s="12" t="s">
        <v>113</v>
      </c>
      <c r="C57" s="13">
        <v>0</v>
      </c>
      <c r="D57" s="13">
        <v>0</v>
      </c>
    </row>
    <row r="58" spans="1:4" ht="15">
      <c r="A58" s="15"/>
      <c r="B58" s="15" t="s">
        <v>114</v>
      </c>
      <c r="C58" s="11">
        <f>+C47+C50+C54+C55+C56+C57</f>
        <v>0</v>
      </c>
      <c r="D58" s="11">
        <f>+D47+D50+D54+D55+D56+D57</f>
        <v>0</v>
      </c>
    </row>
    <row r="59" spans="1:4" ht="15">
      <c r="A59" s="15"/>
      <c r="B59" s="15" t="s">
        <v>115</v>
      </c>
      <c r="C59" s="11">
        <f>+C46+C58</f>
        <v>0</v>
      </c>
      <c r="D59" s="11">
        <f>+D46+D58</f>
        <v>-3</v>
      </c>
    </row>
    <row r="60" spans="1:4" ht="15">
      <c r="A60" s="12" t="s">
        <v>116</v>
      </c>
      <c r="B60" s="12" t="s">
        <v>117</v>
      </c>
      <c r="C60" s="13">
        <v>0</v>
      </c>
      <c r="D60" s="13">
        <v>0</v>
      </c>
    </row>
    <row r="61" spans="1:4" ht="24">
      <c r="A61" s="15"/>
      <c r="B61" s="15" t="s">
        <v>118</v>
      </c>
      <c r="C61" s="11">
        <f>+C59+C60</f>
        <v>0</v>
      </c>
      <c r="D61" s="11">
        <f>+D59+D60</f>
        <v>-3</v>
      </c>
    </row>
    <row r="62" spans="1:4" ht="15">
      <c r="A62" s="9"/>
      <c r="B62" s="10" t="s">
        <v>119</v>
      </c>
      <c r="C62" s="16" t="s">
        <v>24</v>
      </c>
      <c r="D62" s="16" t="s">
        <v>24</v>
      </c>
    </row>
    <row r="63" spans="1:4" ht="15">
      <c r="A63" s="12"/>
      <c r="B63" s="12" t="s">
        <v>120</v>
      </c>
      <c r="C63" s="13">
        <v>0</v>
      </c>
      <c r="D63" s="13">
        <v>0</v>
      </c>
    </row>
    <row r="64" spans="1:4" ht="15">
      <c r="A64" s="12"/>
      <c r="B64" s="12" t="s">
        <v>121</v>
      </c>
      <c r="C64" s="11">
        <f>+C61+C63</f>
        <v>0</v>
      </c>
      <c r="D64" s="11">
        <f>+D61+D63</f>
        <v>-3</v>
      </c>
    </row>
    <row r="65" spans="1:4" ht="15">
      <c r="A65" s="17"/>
      <c r="B65" s="17"/>
      <c r="C65" s="17"/>
      <c r="D65" s="17"/>
    </row>
    <row r="66" spans="1:4" ht="15">
      <c r="A66" s="18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1" t="s">
        <v>23</v>
      </c>
      <c r="B1" s="81"/>
      <c r="C1" s="81"/>
      <c r="D1" s="81"/>
    </row>
    <row r="2" spans="1:4" ht="20.25" thickBot="1">
      <c r="A2" s="59"/>
      <c r="B2" s="60" t="s">
        <v>0</v>
      </c>
      <c r="C2" s="59" t="s">
        <v>26</v>
      </c>
      <c r="D2" s="59" t="s">
        <v>27</v>
      </c>
    </row>
    <row r="3" spans="1:4" ht="15.75" thickBot="1">
      <c r="A3" s="59"/>
      <c r="B3" s="59" t="s">
        <v>28</v>
      </c>
      <c r="C3" s="61">
        <f>C58</f>
        <v>742</v>
      </c>
      <c r="D3" s="61">
        <f>D58</f>
        <v>1374</v>
      </c>
    </row>
    <row r="4" spans="1:4" ht="23.25" thickBot="1">
      <c r="A4" s="62" t="s">
        <v>29</v>
      </c>
      <c r="B4" s="62" t="s">
        <v>30</v>
      </c>
      <c r="C4" s="63">
        <v>9122</v>
      </c>
      <c r="D4" s="63">
        <v>20605</v>
      </c>
    </row>
    <row r="5" spans="1:4" ht="15.75" thickBot="1">
      <c r="A5" s="62" t="s">
        <v>31</v>
      </c>
      <c r="B5" s="62" t="s">
        <v>32</v>
      </c>
      <c r="C5" s="63"/>
      <c r="D5" s="63"/>
    </row>
    <row r="6" spans="1:4" ht="15.75" thickBot="1">
      <c r="A6" s="62" t="s">
        <v>33</v>
      </c>
      <c r="B6" s="62" t="s">
        <v>34</v>
      </c>
      <c r="C6" s="63"/>
      <c r="D6" s="63"/>
    </row>
    <row r="7" spans="1:4" ht="15.75" thickBot="1">
      <c r="A7" s="62" t="s">
        <v>124</v>
      </c>
      <c r="B7" s="62" t="s">
        <v>35</v>
      </c>
      <c r="C7" s="63">
        <f>SUM(C8:C11)</f>
        <v>-1067</v>
      </c>
      <c r="D7" s="63">
        <f>SUM(D8:D11)</f>
        <v>-2775</v>
      </c>
    </row>
    <row r="8" spans="1:4" ht="15.75" thickBot="1">
      <c r="A8" s="62" t="s">
        <v>36</v>
      </c>
      <c r="B8" s="62" t="s">
        <v>125</v>
      </c>
      <c r="C8" s="63">
        <v>-1058</v>
      </c>
      <c r="D8" s="63">
        <v>-2739</v>
      </c>
    </row>
    <row r="9" spans="1:4" ht="34.5" thickBot="1">
      <c r="A9" s="62" t="s">
        <v>38</v>
      </c>
      <c r="B9" s="62" t="s">
        <v>126</v>
      </c>
      <c r="C9" s="63">
        <v>-9</v>
      </c>
      <c r="D9" s="63">
        <v>-36</v>
      </c>
    </row>
    <row r="10" spans="1:4" ht="15.75" thickBot="1">
      <c r="A10" s="62" t="s">
        <v>40</v>
      </c>
      <c r="B10" s="62" t="s">
        <v>127</v>
      </c>
      <c r="C10" s="63"/>
      <c r="D10" s="63"/>
    </row>
    <row r="11" spans="1:4" ht="23.25" thickBot="1">
      <c r="A11" s="62" t="s">
        <v>42</v>
      </c>
      <c r="B11" s="62" t="s">
        <v>128</v>
      </c>
      <c r="C11" s="63"/>
      <c r="D11" s="63"/>
    </row>
    <row r="12" spans="1:4" ht="15.75" thickBot="1">
      <c r="A12" s="62" t="s">
        <v>124</v>
      </c>
      <c r="B12" s="62" t="s">
        <v>44</v>
      </c>
      <c r="C12" s="63">
        <f>SUM(C13:C14)</f>
        <v>16</v>
      </c>
      <c r="D12" s="63">
        <f>SUM(D13:D14)</f>
        <v>28</v>
      </c>
    </row>
    <row r="13" spans="1:4" ht="15.75" thickBot="1">
      <c r="A13" s="62" t="s">
        <v>45</v>
      </c>
      <c r="B13" s="62" t="s">
        <v>129</v>
      </c>
      <c r="C13" s="63"/>
      <c r="D13" s="63">
        <v>1</v>
      </c>
    </row>
    <row r="14" spans="1:4" ht="15.75" thickBot="1">
      <c r="A14" s="62" t="s">
        <v>47</v>
      </c>
      <c r="B14" s="62" t="s">
        <v>130</v>
      </c>
      <c r="C14" s="63">
        <v>16</v>
      </c>
      <c r="D14" s="63">
        <v>27</v>
      </c>
    </row>
    <row r="15" spans="1:4" ht="15.75" thickBot="1">
      <c r="A15" s="62" t="s">
        <v>124</v>
      </c>
      <c r="B15" s="62" t="s">
        <v>49</v>
      </c>
      <c r="C15" s="63">
        <f>SUM(C16:C18)</f>
        <v>-5349</v>
      </c>
      <c r="D15" s="63">
        <f>SUM(D16:D18)</f>
        <v>-11277</v>
      </c>
    </row>
    <row r="16" spans="1:4" ht="15.75" thickBot="1">
      <c r="A16" s="62" t="s">
        <v>50</v>
      </c>
      <c r="B16" s="62" t="s">
        <v>131</v>
      </c>
      <c r="C16" s="63">
        <v>-4012</v>
      </c>
      <c r="D16" s="63">
        <v>-8743</v>
      </c>
    </row>
    <row r="17" spans="1:4" ht="15.75" thickBot="1">
      <c r="A17" s="62" t="s">
        <v>52</v>
      </c>
      <c r="B17" s="62" t="s">
        <v>132</v>
      </c>
      <c r="C17" s="63">
        <v>-1337</v>
      </c>
      <c r="D17" s="63">
        <v>-2534</v>
      </c>
    </row>
    <row r="18" spans="1:4" ht="15.75" thickBot="1">
      <c r="A18" s="62" t="s">
        <v>54</v>
      </c>
      <c r="B18" s="62" t="s">
        <v>133</v>
      </c>
      <c r="C18" s="63"/>
      <c r="D18" s="63"/>
    </row>
    <row r="19" spans="1:4" ht="15.75" thickBot="1">
      <c r="A19" s="62" t="s">
        <v>124</v>
      </c>
      <c r="B19" s="62" t="s">
        <v>56</v>
      </c>
      <c r="C19" s="63">
        <f>SUM(C20:C23)</f>
        <v>-1991</v>
      </c>
      <c r="D19" s="63">
        <f>SUM(D20:D23)</f>
        <v>-3773</v>
      </c>
    </row>
    <row r="20" spans="1:4" ht="34.5" thickBot="1">
      <c r="A20" s="62" t="s">
        <v>57</v>
      </c>
      <c r="B20" s="62" t="s">
        <v>134</v>
      </c>
      <c r="C20" s="63">
        <v>-1906</v>
      </c>
      <c r="D20" s="63">
        <v>-3606</v>
      </c>
    </row>
    <row r="21" spans="1:4" ht="15.75" thickBot="1">
      <c r="A21" s="62" t="s">
        <v>59</v>
      </c>
      <c r="B21" s="62" t="s">
        <v>135</v>
      </c>
      <c r="C21" s="63">
        <v>-85</v>
      </c>
      <c r="D21" s="63">
        <v>-167</v>
      </c>
    </row>
    <row r="22" spans="1:4" ht="15.75" thickBot="1">
      <c r="A22" s="62" t="s">
        <v>61</v>
      </c>
      <c r="B22" s="62" t="s">
        <v>136</v>
      </c>
      <c r="C22" s="63"/>
      <c r="D22" s="63"/>
    </row>
    <row r="23" spans="1:4" ht="15.75" thickBot="1">
      <c r="A23" s="62" t="s">
        <v>63</v>
      </c>
      <c r="B23" s="62" t="s">
        <v>137</v>
      </c>
      <c r="C23" s="63"/>
      <c r="D23" s="63"/>
    </row>
    <row r="24" spans="1:4" ht="15.75" thickBot="1">
      <c r="A24" s="62" t="s">
        <v>124</v>
      </c>
      <c r="B24" s="62" t="s">
        <v>65</v>
      </c>
      <c r="C24" s="63">
        <f>SUM(C25:C27)</f>
        <v>-169</v>
      </c>
      <c r="D24" s="63">
        <f>SUM(D25:D27)</f>
        <v>-254</v>
      </c>
    </row>
    <row r="25" spans="1:4" ht="15.75" thickBot="1">
      <c r="A25" s="62" t="s">
        <v>66</v>
      </c>
      <c r="B25" s="62" t="s">
        <v>138</v>
      </c>
      <c r="C25" s="63">
        <v>-59</v>
      </c>
      <c r="D25" s="63">
        <v>-29</v>
      </c>
    </row>
    <row r="26" spans="1:4" ht="15.75" thickBot="1">
      <c r="A26" s="62" t="s">
        <v>68</v>
      </c>
      <c r="B26" s="62" t="s">
        <v>139</v>
      </c>
      <c r="C26" s="63">
        <v>-110</v>
      </c>
      <c r="D26" s="63">
        <v>-225</v>
      </c>
    </row>
    <row r="27" spans="1:4" ht="15.75" thickBot="1">
      <c r="A27" s="62" t="s">
        <v>70</v>
      </c>
      <c r="B27" s="62" t="s">
        <v>140</v>
      </c>
      <c r="C27" s="63"/>
      <c r="D27" s="63"/>
    </row>
    <row r="28" spans="1:4" ht="15.75" thickBot="1">
      <c r="A28" s="62" t="s">
        <v>124</v>
      </c>
      <c r="B28" s="62" t="s">
        <v>72</v>
      </c>
      <c r="C28" s="63"/>
      <c r="D28" s="63"/>
    </row>
    <row r="29" spans="1:4" ht="15.75" thickBot="1">
      <c r="A29" s="62" t="s">
        <v>73</v>
      </c>
      <c r="B29" s="62" t="s">
        <v>74</v>
      </c>
      <c r="C29" s="63"/>
      <c r="D29" s="63"/>
    </row>
    <row r="30" spans="1:4" ht="15.75" thickBot="1">
      <c r="A30" s="62" t="s">
        <v>124</v>
      </c>
      <c r="B30" s="62" t="s">
        <v>75</v>
      </c>
      <c r="C30" s="63">
        <f>C31+C35</f>
        <v>0</v>
      </c>
      <c r="D30" s="63">
        <f>D31+D35</f>
        <v>0</v>
      </c>
    </row>
    <row r="31" spans="1:4" ht="15.75" thickBot="1">
      <c r="A31" s="62" t="s">
        <v>124</v>
      </c>
      <c r="B31" s="62" t="s">
        <v>141</v>
      </c>
      <c r="C31" s="63">
        <f>SUM(C32:C34)</f>
        <v>0</v>
      </c>
      <c r="D31" s="63">
        <f>SUM(D32:D34)</f>
        <v>0</v>
      </c>
    </row>
    <row r="32" spans="1:4" ht="15.75" thickBot="1">
      <c r="A32" s="62" t="s">
        <v>77</v>
      </c>
      <c r="B32" s="62" t="s">
        <v>142</v>
      </c>
      <c r="C32" s="63"/>
      <c r="D32" s="63"/>
    </row>
    <row r="33" spans="1:4" ht="15.75" thickBot="1">
      <c r="A33" s="62" t="s">
        <v>79</v>
      </c>
      <c r="B33" s="62" t="s">
        <v>143</v>
      </c>
      <c r="C33" s="63"/>
      <c r="D33" s="63"/>
    </row>
    <row r="34" spans="1:4" ht="15.75" thickBot="1">
      <c r="A34" s="62" t="s">
        <v>81</v>
      </c>
      <c r="B34" s="62" t="s">
        <v>144</v>
      </c>
      <c r="C34" s="63"/>
      <c r="D34" s="63"/>
    </row>
    <row r="35" spans="1:4" ht="15.75" thickBot="1">
      <c r="A35" s="62" t="s">
        <v>124</v>
      </c>
      <c r="B35" s="62" t="s">
        <v>145</v>
      </c>
      <c r="C35" s="63">
        <f>SUM(C36:C38)</f>
        <v>0</v>
      </c>
      <c r="D35" s="63">
        <f>SUM(D36:D38)</f>
        <v>0</v>
      </c>
    </row>
    <row r="36" spans="1:4" ht="15.75" thickBot="1">
      <c r="A36" s="62" t="s">
        <v>84</v>
      </c>
      <c r="B36" s="62" t="s">
        <v>142</v>
      </c>
      <c r="C36" s="63"/>
      <c r="D36" s="63"/>
    </row>
    <row r="37" spans="1:4" ht="15.75" thickBot="1">
      <c r="A37" s="62" t="s">
        <v>85</v>
      </c>
      <c r="B37" s="62" t="s">
        <v>143</v>
      </c>
      <c r="C37" s="63"/>
      <c r="D37" s="63"/>
    </row>
    <row r="38" spans="1:4" ht="15.75" thickBot="1">
      <c r="A38" s="62" t="s">
        <v>86</v>
      </c>
      <c r="B38" s="62" t="s">
        <v>144</v>
      </c>
      <c r="C38" s="63"/>
      <c r="D38" s="63"/>
    </row>
    <row r="39" spans="1:4" ht="15.75" thickBot="1">
      <c r="A39" s="62" t="s">
        <v>146</v>
      </c>
      <c r="B39" s="62" t="s">
        <v>88</v>
      </c>
      <c r="C39" s="63"/>
      <c r="D39" s="63"/>
    </row>
    <row r="40" spans="1:4" ht="15.75" thickBot="1">
      <c r="A40" s="62" t="s">
        <v>146</v>
      </c>
      <c r="B40" s="62" t="s">
        <v>89</v>
      </c>
      <c r="C40" s="63">
        <f>SUM(C41:C42)</f>
        <v>0</v>
      </c>
      <c r="D40" s="63">
        <f>SUM(D41:D42)</f>
        <v>-686</v>
      </c>
    </row>
    <row r="41" spans="1:4" ht="15.75" thickBot="1">
      <c r="A41" s="62" t="s">
        <v>90</v>
      </c>
      <c r="B41" s="62" t="s">
        <v>147</v>
      </c>
      <c r="C41" s="63"/>
      <c r="D41" s="63">
        <v>-686</v>
      </c>
    </row>
    <row r="42" spans="1:4" ht="15.75" thickBot="1">
      <c r="A42" s="62" t="s">
        <v>92</v>
      </c>
      <c r="B42" s="62" t="s">
        <v>148</v>
      </c>
      <c r="C42" s="63"/>
      <c r="D42" s="63"/>
    </row>
    <row r="43" spans="1:4" ht="15.75" thickBot="1">
      <c r="A43" s="64" t="s">
        <v>124</v>
      </c>
      <c r="B43" s="64" t="s">
        <v>94</v>
      </c>
      <c r="C43" s="44">
        <f>C4+C5+C6+C7+C12+C15+C19+C24+C28+C29+C30+C39+C40</f>
        <v>562</v>
      </c>
      <c r="D43" s="44">
        <f>D4+D5+D6+D7+D12+D15+D19+D24+D28+D29+D30+D39+D40</f>
        <v>1868</v>
      </c>
    </row>
    <row r="44" spans="1:4" ht="15.75" thickBot="1">
      <c r="A44" s="62" t="s">
        <v>124</v>
      </c>
      <c r="B44" s="62" t="s">
        <v>95</v>
      </c>
      <c r="C44" s="63">
        <f>SUM(C45:C46)</f>
        <v>198</v>
      </c>
      <c r="D44" s="63">
        <f>SUM(D45:D46)</f>
        <v>5</v>
      </c>
    </row>
    <row r="45" spans="1:4" ht="15.75" thickBot="1">
      <c r="A45" s="62" t="s">
        <v>96</v>
      </c>
      <c r="B45" s="62" t="s">
        <v>149</v>
      </c>
      <c r="C45" s="63">
        <v>198</v>
      </c>
      <c r="D45" s="63"/>
    </row>
    <row r="46" spans="1:4" ht="15.75" thickBot="1">
      <c r="A46" s="62" t="s">
        <v>98</v>
      </c>
      <c r="B46" s="62" t="s">
        <v>150</v>
      </c>
      <c r="C46" s="63"/>
      <c r="D46" s="63">
        <v>5</v>
      </c>
    </row>
    <row r="47" spans="1:4" ht="15.75" thickBot="1">
      <c r="A47" s="62" t="s">
        <v>124</v>
      </c>
      <c r="B47" s="62" t="s">
        <v>100</v>
      </c>
      <c r="C47" s="63">
        <f>SUM(C48:C50)</f>
        <v>-19</v>
      </c>
      <c r="D47" s="63">
        <f>SUM(D48:D50)</f>
        <v>-40</v>
      </c>
    </row>
    <row r="48" spans="1:4" ht="45.75" thickBot="1">
      <c r="A48" s="62" t="s">
        <v>101</v>
      </c>
      <c r="B48" s="62" t="s">
        <v>151</v>
      </c>
      <c r="C48" s="63"/>
      <c r="D48" s="63"/>
    </row>
    <row r="49" spans="1:4" ht="57" thickBot="1">
      <c r="A49" s="62" t="s">
        <v>103</v>
      </c>
      <c r="B49" s="62" t="s">
        <v>152</v>
      </c>
      <c r="C49" s="63">
        <v>-19</v>
      </c>
      <c r="D49" s="63">
        <v>-40</v>
      </c>
    </row>
    <row r="50" spans="1:4" ht="15.75" thickBot="1">
      <c r="A50" s="62" t="s">
        <v>105</v>
      </c>
      <c r="B50" s="62" t="s">
        <v>153</v>
      </c>
      <c r="C50" s="63"/>
      <c r="D50" s="63"/>
    </row>
    <row r="51" spans="1:4" ht="15.75" thickBot="1">
      <c r="A51" s="62" t="s">
        <v>107</v>
      </c>
      <c r="B51" s="62" t="s">
        <v>108</v>
      </c>
      <c r="C51" s="63"/>
      <c r="D51" s="63"/>
    </row>
    <row r="52" spans="1:4" ht="15.75" thickBot="1">
      <c r="A52" s="62" t="s">
        <v>109</v>
      </c>
      <c r="B52" s="62" t="s">
        <v>110</v>
      </c>
      <c r="C52" s="63">
        <v>1</v>
      </c>
      <c r="D52" s="63">
        <v>16</v>
      </c>
    </row>
    <row r="53" spans="1:4" ht="23.25" thickBot="1">
      <c r="A53" s="62" t="s">
        <v>111</v>
      </c>
      <c r="B53" s="62" t="s">
        <v>112</v>
      </c>
      <c r="C53" s="63"/>
      <c r="D53" s="63"/>
    </row>
    <row r="54" spans="1:4" ht="15.75" thickBot="1">
      <c r="A54" s="62" t="s">
        <v>124</v>
      </c>
      <c r="B54" s="62" t="s">
        <v>113</v>
      </c>
      <c r="C54" s="63"/>
      <c r="D54" s="63"/>
    </row>
    <row r="55" spans="1:4" ht="15.75" thickBot="1">
      <c r="A55" s="64" t="s">
        <v>124</v>
      </c>
      <c r="B55" s="64" t="s">
        <v>114</v>
      </c>
      <c r="C55" s="44">
        <f>C44+C47+C51+C52+C53+C54</f>
        <v>180</v>
      </c>
      <c r="D55" s="44">
        <f>D44+D47+D51+D52+D53+D54</f>
        <v>-19</v>
      </c>
    </row>
    <row r="56" spans="1:4" ht="15.75" thickBot="1">
      <c r="A56" s="64" t="s">
        <v>124</v>
      </c>
      <c r="B56" s="64" t="s">
        <v>115</v>
      </c>
      <c r="C56" s="44">
        <f>C43+C55</f>
        <v>742</v>
      </c>
      <c r="D56" s="44">
        <f>D43+D55</f>
        <v>1849</v>
      </c>
    </row>
    <row r="57" spans="1:4" ht="15.75" thickBot="1">
      <c r="A57" s="62" t="s">
        <v>116</v>
      </c>
      <c r="B57" s="62" t="s">
        <v>117</v>
      </c>
      <c r="C57" s="63"/>
      <c r="D57" s="63">
        <v>-475</v>
      </c>
    </row>
    <row r="58" spans="1:4" ht="23.25" thickBot="1">
      <c r="A58" s="64" t="s">
        <v>124</v>
      </c>
      <c r="B58" s="64" t="s">
        <v>118</v>
      </c>
      <c r="C58" s="44">
        <f>C56+C57</f>
        <v>742</v>
      </c>
      <c r="D58" s="44">
        <f>D56+D57</f>
        <v>1374</v>
      </c>
    </row>
    <row r="59" spans="1:4" ht="15.75" thickBot="1">
      <c r="A59" s="59"/>
      <c r="B59" s="59" t="s">
        <v>119</v>
      </c>
      <c r="C59" s="61">
        <f>C60</f>
        <v>0</v>
      </c>
      <c r="D59" s="61">
        <f>D60</f>
        <v>0</v>
      </c>
    </row>
    <row r="60" spans="1:4" ht="15.75" thickBot="1">
      <c r="A60" s="62" t="s">
        <v>124</v>
      </c>
      <c r="B60" s="62" t="s">
        <v>120</v>
      </c>
      <c r="C60" s="63"/>
      <c r="D60" s="63"/>
    </row>
    <row r="61" spans="1:4" ht="15.75" thickBot="1">
      <c r="A61" s="62" t="s">
        <v>124</v>
      </c>
      <c r="B61" s="62" t="s">
        <v>121</v>
      </c>
      <c r="C61" s="63">
        <f>C58+C60</f>
        <v>742</v>
      </c>
      <c r="D61" s="63">
        <f>D58+D60</f>
        <v>1374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28.57421875" style="0" bestFit="1" customWidth="1"/>
    <col min="2" max="2" width="85.7109375" style="0" bestFit="1" customWidth="1"/>
    <col min="3" max="4" width="15.28125" style="0" bestFit="1" customWidth="1"/>
  </cols>
  <sheetData>
    <row r="1" spans="1:4" ht="19.5" customHeight="1" thickBot="1">
      <c r="A1" s="80" t="s">
        <v>23</v>
      </c>
      <c r="B1" s="80"/>
      <c r="C1" s="80"/>
      <c r="D1" s="80"/>
    </row>
    <row r="2" spans="1:4" ht="20.25" thickBot="1">
      <c r="A2" s="34"/>
      <c r="B2" s="35" t="s">
        <v>0</v>
      </c>
      <c r="C2" s="34" t="s">
        <v>26</v>
      </c>
      <c r="D2" s="34" t="s">
        <v>27</v>
      </c>
    </row>
    <row r="3" spans="1:4" ht="15.75" thickBot="1">
      <c r="A3" s="34"/>
      <c r="B3" s="34" t="s">
        <v>28</v>
      </c>
      <c r="C3" s="42">
        <f>C58</f>
        <v>242</v>
      </c>
      <c r="D3" s="42">
        <f>D58</f>
        <v>540</v>
      </c>
    </row>
    <row r="4" spans="1:4" ht="23.25" thickBot="1">
      <c r="A4" s="38" t="s">
        <v>29</v>
      </c>
      <c r="B4" s="38" t="s">
        <v>30</v>
      </c>
      <c r="C4" s="65">
        <v>609</v>
      </c>
      <c r="D4" s="65">
        <v>1035</v>
      </c>
    </row>
    <row r="5" spans="1:4" ht="15.75" thickBot="1">
      <c r="A5" s="38" t="s">
        <v>31</v>
      </c>
      <c r="B5" s="38" t="s">
        <v>32</v>
      </c>
      <c r="C5" s="65">
        <v>0</v>
      </c>
      <c r="D5" s="65">
        <v>0</v>
      </c>
    </row>
    <row r="6" spans="1:4" ht="15.75" thickBot="1">
      <c r="A6" s="38" t="s">
        <v>33</v>
      </c>
      <c r="B6" s="38" t="s">
        <v>34</v>
      </c>
      <c r="C6" s="65">
        <v>0</v>
      </c>
      <c r="D6" s="65">
        <v>0</v>
      </c>
    </row>
    <row r="7" spans="1:4" ht="15.75" thickBot="1">
      <c r="A7" s="38" t="s">
        <v>124</v>
      </c>
      <c r="B7" s="38" t="s">
        <v>35</v>
      </c>
      <c r="C7" s="65">
        <f>SUM(C8:C11)</f>
        <v>-9</v>
      </c>
      <c r="D7" s="65">
        <f>SUM(D8:D11)</f>
        <v>-34</v>
      </c>
    </row>
    <row r="8" spans="1:4" ht="15.75" thickBot="1">
      <c r="A8" s="38" t="s">
        <v>36</v>
      </c>
      <c r="B8" s="38" t="s">
        <v>125</v>
      </c>
      <c r="C8" s="65">
        <v>-7</v>
      </c>
      <c r="D8" s="65">
        <v>-30</v>
      </c>
    </row>
    <row r="9" spans="1:4" ht="34.5" thickBot="1">
      <c r="A9" s="38" t="s">
        <v>38</v>
      </c>
      <c r="B9" s="38" t="s">
        <v>126</v>
      </c>
      <c r="C9" s="65">
        <v>-2</v>
      </c>
      <c r="D9" s="65">
        <v>-4</v>
      </c>
    </row>
    <row r="10" spans="1:4" ht="15.75" thickBot="1">
      <c r="A10" s="38" t="s">
        <v>40</v>
      </c>
      <c r="B10" s="38" t="s">
        <v>127</v>
      </c>
      <c r="C10" s="65">
        <v>0</v>
      </c>
      <c r="D10" s="65">
        <v>0</v>
      </c>
    </row>
    <row r="11" spans="1:4" ht="23.25" thickBot="1">
      <c r="A11" s="38" t="s">
        <v>42</v>
      </c>
      <c r="B11" s="38" t="s">
        <v>128</v>
      </c>
      <c r="C11" s="65">
        <v>0</v>
      </c>
      <c r="D11" s="65">
        <v>0</v>
      </c>
    </row>
    <row r="12" spans="1:4" ht="15.75" thickBot="1">
      <c r="A12" s="38" t="s">
        <v>124</v>
      </c>
      <c r="B12" s="38" t="s">
        <v>44</v>
      </c>
      <c r="C12" s="65">
        <f>SUM(C13:C14)</f>
        <v>3</v>
      </c>
      <c r="D12" s="65">
        <f>SUM(D13:D14)</f>
        <v>41</v>
      </c>
    </row>
    <row r="13" spans="1:4" ht="15.75" thickBot="1">
      <c r="A13" s="38" t="s">
        <v>45</v>
      </c>
      <c r="B13" s="38" t="s">
        <v>129</v>
      </c>
      <c r="C13" s="65">
        <v>3</v>
      </c>
      <c r="D13" s="65">
        <v>41</v>
      </c>
    </row>
    <row r="14" spans="1:4" ht="15.75" thickBot="1">
      <c r="A14" s="38" t="s">
        <v>47</v>
      </c>
      <c r="B14" s="38" t="s">
        <v>130</v>
      </c>
      <c r="C14" s="65">
        <v>0</v>
      </c>
      <c r="D14" s="65">
        <v>0</v>
      </c>
    </row>
    <row r="15" spans="1:4" ht="15.75" thickBot="1">
      <c r="A15" s="38" t="s">
        <v>124</v>
      </c>
      <c r="B15" s="38" t="s">
        <v>49</v>
      </c>
      <c r="C15" s="65">
        <f>SUM(C16:C18)</f>
        <v>-105</v>
      </c>
      <c r="D15" s="65">
        <f>SUM(D16:D18)</f>
        <v>-165</v>
      </c>
    </row>
    <row r="16" spans="1:4" ht="15.75" thickBot="1">
      <c r="A16" s="38" t="s">
        <v>50</v>
      </c>
      <c r="B16" s="38" t="s">
        <v>131</v>
      </c>
      <c r="C16" s="65">
        <v>-79</v>
      </c>
      <c r="D16" s="65">
        <v>-124</v>
      </c>
    </row>
    <row r="17" spans="1:4" ht="15.75" thickBot="1">
      <c r="A17" s="38" t="s">
        <v>52</v>
      </c>
      <c r="B17" s="38" t="s">
        <v>132</v>
      </c>
      <c r="C17" s="65">
        <v>-26</v>
      </c>
      <c r="D17" s="65">
        <v>-41</v>
      </c>
    </row>
    <row r="18" spans="1:4" ht="15.75" thickBot="1">
      <c r="A18" s="38" t="s">
        <v>54</v>
      </c>
      <c r="B18" s="38" t="s">
        <v>133</v>
      </c>
      <c r="C18" s="65">
        <v>0</v>
      </c>
      <c r="D18" s="65">
        <v>0</v>
      </c>
    </row>
    <row r="19" spans="1:4" ht="15.75" thickBot="1">
      <c r="A19" s="38" t="s">
        <v>124</v>
      </c>
      <c r="B19" s="38" t="s">
        <v>56</v>
      </c>
      <c r="C19" s="65">
        <f>SUM(C20:C23)</f>
        <v>-255</v>
      </c>
      <c r="D19" s="65">
        <f>SUM(D20:D23)</f>
        <v>-409</v>
      </c>
    </row>
    <row r="20" spans="1:4" ht="34.5" thickBot="1">
      <c r="A20" s="38" t="s">
        <v>57</v>
      </c>
      <c r="B20" s="38" t="s">
        <v>134</v>
      </c>
      <c r="C20" s="65">
        <v>-255</v>
      </c>
      <c r="D20" s="65">
        <v>-409</v>
      </c>
    </row>
    <row r="21" spans="1:4" ht="15.75" thickBot="1">
      <c r="A21" s="38" t="s">
        <v>59</v>
      </c>
      <c r="B21" s="38" t="s">
        <v>135</v>
      </c>
      <c r="C21" s="65">
        <v>0</v>
      </c>
      <c r="D21" s="65">
        <v>0</v>
      </c>
    </row>
    <row r="22" spans="1:4" ht="15.75" thickBot="1">
      <c r="A22" s="38" t="s">
        <v>61</v>
      </c>
      <c r="B22" s="38" t="s">
        <v>136</v>
      </c>
      <c r="C22" s="65">
        <v>0</v>
      </c>
      <c r="D22" s="65">
        <v>0</v>
      </c>
    </row>
    <row r="23" spans="1:4" ht="15.75" thickBot="1">
      <c r="A23" s="38" t="s">
        <v>63</v>
      </c>
      <c r="B23" s="38" t="s">
        <v>137</v>
      </c>
      <c r="C23" s="65">
        <v>0</v>
      </c>
      <c r="D23" s="65">
        <v>0</v>
      </c>
    </row>
    <row r="24" spans="1:4" ht="15.75" thickBot="1">
      <c r="A24" s="38" t="s">
        <v>124</v>
      </c>
      <c r="B24" s="38" t="s">
        <v>65</v>
      </c>
      <c r="C24" s="65">
        <f>SUM(C25:C27)</f>
        <v>0</v>
      </c>
      <c r="D24" s="65">
        <f>SUM(D25:D27)</f>
        <v>0</v>
      </c>
    </row>
    <row r="25" spans="1:4" ht="15.75" thickBot="1">
      <c r="A25" s="38" t="s">
        <v>66</v>
      </c>
      <c r="B25" s="38" t="s">
        <v>138</v>
      </c>
      <c r="C25" s="65">
        <v>0</v>
      </c>
      <c r="D25" s="65">
        <v>0</v>
      </c>
    </row>
    <row r="26" spans="1:4" ht="15.75" thickBot="1">
      <c r="A26" s="38" t="s">
        <v>68</v>
      </c>
      <c r="B26" s="38" t="s">
        <v>139</v>
      </c>
      <c r="C26" s="65">
        <v>0</v>
      </c>
      <c r="D26" s="65">
        <v>0</v>
      </c>
    </row>
    <row r="27" spans="1:4" ht="15.75" thickBot="1">
      <c r="A27" s="38" t="s">
        <v>70</v>
      </c>
      <c r="B27" s="38" t="s">
        <v>140</v>
      </c>
      <c r="C27" s="65">
        <v>0</v>
      </c>
      <c r="D27" s="65">
        <v>0</v>
      </c>
    </row>
    <row r="28" spans="1:4" ht="15.75" thickBot="1">
      <c r="A28" s="38" t="s">
        <v>124</v>
      </c>
      <c r="B28" s="38" t="s">
        <v>72</v>
      </c>
      <c r="C28" s="65">
        <v>0</v>
      </c>
      <c r="D28" s="65">
        <v>0</v>
      </c>
    </row>
    <row r="29" spans="1:4" ht="15.75" thickBot="1">
      <c r="A29" s="38" t="s">
        <v>73</v>
      </c>
      <c r="B29" s="38" t="s">
        <v>74</v>
      </c>
      <c r="C29" s="65">
        <v>0</v>
      </c>
      <c r="D29" s="65">
        <v>0</v>
      </c>
    </row>
    <row r="30" spans="1:4" ht="15.75" thickBot="1">
      <c r="A30" s="38" t="s">
        <v>124</v>
      </c>
      <c r="B30" s="38" t="s">
        <v>75</v>
      </c>
      <c r="C30" s="65">
        <f>C31+C35</f>
        <v>0</v>
      </c>
      <c r="D30" s="65">
        <f>D31+D35</f>
        <v>0</v>
      </c>
    </row>
    <row r="31" spans="1:4" ht="15.75" thickBot="1">
      <c r="A31" s="38" t="s">
        <v>124</v>
      </c>
      <c r="B31" s="38" t="s">
        <v>141</v>
      </c>
      <c r="C31" s="65">
        <f>SUM(C32:C34)</f>
        <v>0</v>
      </c>
      <c r="D31" s="65">
        <f>SUM(D32:D34)</f>
        <v>0</v>
      </c>
    </row>
    <row r="32" spans="1:4" ht="15.75" thickBot="1">
      <c r="A32" s="38" t="s">
        <v>77</v>
      </c>
      <c r="B32" s="38" t="s">
        <v>142</v>
      </c>
      <c r="C32" s="65">
        <v>0</v>
      </c>
      <c r="D32" s="65">
        <v>0</v>
      </c>
    </row>
    <row r="33" spans="1:4" ht="15.75" thickBot="1">
      <c r="A33" s="38" t="s">
        <v>79</v>
      </c>
      <c r="B33" s="38" t="s">
        <v>143</v>
      </c>
      <c r="C33" s="65">
        <v>0</v>
      </c>
      <c r="D33" s="65">
        <v>0</v>
      </c>
    </row>
    <row r="34" spans="1:4" ht="15.75" thickBot="1">
      <c r="A34" s="38" t="s">
        <v>81</v>
      </c>
      <c r="B34" s="38" t="s">
        <v>144</v>
      </c>
      <c r="C34" s="65">
        <v>0</v>
      </c>
      <c r="D34" s="65">
        <v>0</v>
      </c>
    </row>
    <row r="35" spans="1:4" ht="15.75" thickBot="1">
      <c r="A35" s="38" t="s">
        <v>124</v>
      </c>
      <c r="B35" s="38" t="s">
        <v>145</v>
      </c>
      <c r="C35" s="65">
        <f>SUM(C36:C38)</f>
        <v>0</v>
      </c>
      <c r="D35" s="65">
        <f>SUM(D36:D38)</f>
        <v>0</v>
      </c>
    </row>
    <row r="36" spans="1:4" ht="15.75" thickBot="1">
      <c r="A36" s="38" t="s">
        <v>84</v>
      </c>
      <c r="B36" s="38" t="s">
        <v>142</v>
      </c>
      <c r="C36" s="65">
        <v>0</v>
      </c>
      <c r="D36" s="65">
        <v>0</v>
      </c>
    </row>
    <row r="37" spans="1:4" ht="15.75" thickBot="1">
      <c r="A37" s="38" t="s">
        <v>85</v>
      </c>
      <c r="B37" s="38" t="s">
        <v>143</v>
      </c>
      <c r="C37" s="65">
        <v>0</v>
      </c>
      <c r="D37" s="65">
        <v>0</v>
      </c>
    </row>
    <row r="38" spans="1:4" ht="15.75" thickBot="1">
      <c r="A38" s="38" t="s">
        <v>86</v>
      </c>
      <c r="B38" s="38" t="s">
        <v>144</v>
      </c>
      <c r="C38" s="65">
        <v>0</v>
      </c>
      <c r="D38" s="65">
        <v>0</v>
      </c>
    </row>
    <row r="39" spans="1:4" ht="15.75" thickBot="1">
      <c r="A39" s="38" t="s">
        <v>146</v>
      </c>
      <c r="B39" s="38" t="s">
        <v>88</v>
      </c>
      <c r="C39" s="65">
        <v>0</v>
      </c>
      <c r="D39" s="65">
        <v>0</v>
      </c>
    </row>
    <row r="40" spans="1:4" ht="15.75" thickBot="1">
      <c r="A40" s="38" t="s">
        <v>146</v>
      </c>
      <c r="B40" s="38" t="s">
        <v>89</v>
      </c>
      <c r="C40" s="65">
        <f>SUM(C41:C42)</f>
        <v>0</v>
      </c>
      <c r="D40" s="65">
        <f>SUM(D41:D42)</f>
        <v>0</v>
      </c>
    </row>
    <row r="41" spans="1:4" ht="15.75" thickBot="1">
      <c r="A41" s="38" t="s">
        <v>90</v>
      </c>
      <c r="B41" s="38" t="s">
        <v>147</v>
      </c>
      <c r="C41" s="43">
        <v>0</v>
      </c>
      <c r="D41" s="43">
        <v>0</v>
      </c>
    </row>
    <row r="42" spans="1:4" ht="15.75" thickBot="1">
      <c r="A42" s="38" t="s">
        <v>92</v>
      </c>
      <c r="B42" s="38" t="s">
        <v>148</v>
      </c>
      <c r="C42" s="43">
        <v>0</v>
      </c>
      <c r="D42" s="43">
        <v>0</v>
      </c>
    </row>
    <row r="43" spans="1:4" ht="15.75" thickBot="1">
      <c r="A43" s="40" t="s">
        <v>124</v>
      </c>
      <c r="B43" s="40" t="s">
        <v>94</v>
      </c>
      <c r="C43" s="44">
        <f>C4+C5+C6+C7+C12+C15+C19+C24+C28+C29+C30+C39+C40</f>
        <v>243</v>
      </c>
      <c r="D43" s="44">
        <f>D4+D5+D6+D7+D12+D15+D19+D24+D28+D29+D30+D39+D40</f>
        <v>468</v>
      </c>
    </row>
    <row r="44" spans="1:4" ht="15.75" thickBot="1">
      <c r="A44" s="38" t="s">
        <v>124</v>
      </c>
      <c r="B44" s="38" t="s">
        <v>95</v>
      </c>
      <c r="C44" s="65">
        <f>SUM(C45:C46)</f>
        <v>0</v>
      </c>
      <c r="D44" s="65">
        <f>SUM(D45:D46)</f>
        <v>0</v>
      </c>
    </row>
    <row r="45" spans="1:4" ht="15.75" thickBot="1">
      <c r="A45" s="38" t="s">
        <v>96</v>
      </c>
      <c r="B45" s="38" t="s">
        <v>149</v>
      </c>
      <c r="C45" s="65">
        <v>0</v>
      </c>
      <c r="D45" s="65">
        <v>0</v>
      </c>
    </row>
    <row r="46" spans="1:4" ht="15.75" thickBot="1">
      <c r="A46" s="38" t="s">
        <v>98</v>
      </c>
      <c r="B46" s="38" t="s">
        <v>150</v>
      </c>
      <c r="C46" s="65">
        <v>0</v>
      </c>
      <c r="D46" s="65">
        <v>0</v>
      </c>
    </row>
    <row r="47" spans="1:4" ht="15.75" thickBot="1">
      <c r="A47" s="38" t="s">
        <v>124</v>
      </c>
      <c r="B47" s="38" t="s">
        <v>100</v>
      </c>
      <c r="C47" s="65">
        <f>SUM(C48:C50)</f>
        <v>0</v>
      </c>
      <c r="D47" s="65">
        <f>SUM(D48:D50)</f>
        <v>0</v>
      </c>
    </row>
    <row r="48" spans="1:4" ht="45.75" thickBot="1">
      <c r="A48" s="38" t="s">
        <v>101</v>
      </c>
      <c r="B48" s="38" t="s">
        <v>151</v>
      </c>
      <c r="C48" s="43">
        <v>0</v>
      </c>
      <c r="D48" s="43">
        <v>0</v>
      </c>
    </row>
    <row r="49" spans="1:4" ht="57" thickBot="1">
      <c r="A49" s="38" t="s">
        <v>103</v>
      </c>
      <c r="B49" s="38" t="s">
        <v>152</v>
      </c>
      <c r="C49" s="43">
        <v>0</v>
      </c>
      <c r="D49" s="43">
        <v>0</v>
      </c>
    </row>
    <row r="50" spans="1:4" ht="15.75" thickBot="1">
      <c r="A50" s="38" t="s">
        <v>105</v>
      </c>
      <c r="B50" s="38" t="s">
        <v>153</v>
      </c>
      <c r="C50" s="43">
        <v>0</v>
      </c>
      <c r="D50" s="43">
        <v>0</v>
      </c>
    </row>
    <row r="51" spans="1:4" ht="15.75" thickBot="1">
      <c r="A51" s="38" t="s">
        <v>107</v>
      </c>
      <c r="B51" s="38" t="s">
        <v>108</v>
      </c>
      <c r="C51" s="43">
        <v>0</v>
      </c>
      <c r="D51" s="43">
        <v>0</v>
      </c>
    </row>
    <row r="52" spans="1:4" ht="15.75" thickBot="1">
      <c r="A52" s="38" t="s">
        <v>109</v>
      </c>
      <c r="B52" s="38" t="s">
        <v>110</v>
      </c>
      <c r="C52" s="43">
        <v>0</v>
      </c>
      <c r="D52" s="43">
        <v>0</v>
      </c>
    </row>
    <row r="53" spans="1:4" ht="23.25" thickBot="1">
      <c r="A53" s="38" t="s">
        <v>111</v>
      </c>
      <c r="B53" s="38" t="s">
        <v>112</v>
      </c>
      <c r="C53" s="43">
        <v>0</v>
      </c>
      <c r="D53" s="43">
        <v>0</v>
      </c>
    </row>
    <row r="54" spans="1:4" ht="15.75" thickBot="1">
      <c r="A54" s="38" t="s">
        <v>124</v>
      </c>
      <c r="B54" s="38" t="s">
        <v>113</v>
      </c>
      <c r="C54" s="43">
        <v>0</v>
      </c>
      <c r="D54" s="43">
        <v>0</v>
      </c>
    </row>
    <row r="55" spans="1:4" ht="15.75" thickBot="1">
      <c r="A55" s="40" t="s">
        <v>124</v>
      </c>
      <c r="B55" s="40" t="s">
        <v>114</v>
      </c>
      <c r="C55" s="44">
        <f>C44+C47+C51+C52+C53+C54</f>
        <v>0</v>
      </c>
      <c r="D55" s="44">
        <f>D44+D47+D51+D52+D53+D54</f>
        <v>0</v>
      </c>
    </row>
    <row r="56" spans="1:4" ht="15.75" thickBot="1">
      <c r="A56" s="40" t="s">
        <v>124</v>
      </c>
      <c r="B56" s="40" t="s">
        <v>115</v>
      </c>
      <c r="C56" s="44">
        <f>C43+C55</f>
        <v>243</v>
      </c>
      <c r="D56" s="44">
        <f>D43+D55</f>
        <v>468</v>
      </c>
    </row>
    <row r="57" spans="1:4" ht="15.75" thickBot="1">
      <c r="A57" s="38" t="s">
        <v>116</v>
      </c>
      <c r="B57" s="38" t="s">
        <v>117</v>
      </c>
      <c r="C57" s="43">
        <v>-1</v>
      </c>
      <c r="D57" s="43">
        <v>72</v>
      </c>
    </row>
    <row r="58" spans="1:4" ht="23.25" thickBot="1">
      <c r="A58" s="40" t="s">
        <v>124</v>
      </c>
      <c r="B58" s="40" t="s">
        <v>118</v>
      </c>
      <c r="C58" s="44">
        <f>C56+C57</f>
        <v>242</v>
      </c>
      <c r="D58" s="44">
        <f>D56+D57</f>
        <v>540</v>
      </c>
    </row>
    <row r="59" spans="1:4" ht="15.75" thickBot="1">
      <c r="A59" s="34"/>
      <c r="B59" s="34" t="s">
        <v>119</v>
      </c>
      <c r="C59" s="42">
        <f>C60</f>
        <v>0</v>
      </c>
      <c r="D59" s="42">
        <f>D60</f>
        <v>0</v>
      </c>
    </row>
    <row r="60" spans="1:4" ht="15.75" thickBot="1">
      <c r="A60" s="38" t="s">
        <v>124</v>
      </c>
      <c r="B60" s="38" t="s">
        <v>120</v>
      </c>
      <c r="C60" s="43">
        <v>0</v>
      </c>
      <c r="D60" s="43">
        <v>0</v>
      </c>
    </row>
    <row r="61" spans="1:4" ht="15.75" thickBot="1">
      <c r="A61" s="38" t="s">
        <v>124</v>
      </c>
      <c r="B61" s="38" t="s">
        <v>121</v>
      </c>
      <c r="C61" s="66">
        <f>C58+C60</f>
        <v>242</v>
      </c>
      <c r="D61" s="66">
        <f>D58+D60</f>
        <v>540</v>
      </c>
    </row>
    <row r="63" ht="15">
      <c r="A63" s="45" t="s">
        <v>156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76" t="s">
        <v>22</v>
      </c>
      <c r="B1" s="68"/>
      <c r="C1" s="68"/>
      <c r="D1" s="69"/>
    </row>
    <row r="2" spans="1:4" s="6" customFormat="1" ht="19.5" customHeight="1" thickBot="1">
      <c r="A2" s="77"/>
      <c r="B2" s="71"/>
      <c r="C2" s="71"/>
      <c r="D2" s="72"/>
    </row>
    <row r="3" spans="1:4" s="6" customFormat="1" ht="19.5" customHeight="1" thickBot="1">
      <c r="A3" s="78"/>
      <c r="B3" s="74"/>
      <c r="C3" s="74"/>
      <c r="D3" s="74"/>
    </row>
    <row r="4" spans="1:4" ht="19.5" customHeight="1" thickBot="1">
      <c r="A4" s="79" t="s">
        <v>23</v>
      </c>
      <c r="B4" s="79"/>
      <c r="C4" s="79"/>
      <c r="D4" s="79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6" t="s">
        <v>24</v>
      </c>
      <c r="D6" s="16" t="s">
        <v>24</v>
      </c>
    </row>
    <row r="7" spans="1:4" ht="24">
      <c r="A7" s="22" t="s">
        <v>29</v>
      </c>
      <c r="B7" s="22" t="s">
        <v>30</v>
      </c>
      <c r="C7" s="13">
        <v>22</v>
      </c>
      <c r="D7" s="13">
        <v>131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>
        <v>0</v>
      </c>
      <c r="D9" s="13">
        <v>6725</v>
      </c>
    </row>
    <row r="10" spans="1:4" ht="15">
      <c r="A10" s="22"/>
      <c r="B10" s="22" t="s">
        <v>35</v>
      </c>
      <c r="C10" s="14">
        <f>+C11+C12+C13+C14</f>
        <v>-8436</v>
      </c>
      <c r="D10" s="14">
        <f>+D11+D12+D13+D14</f>
        <v>-23610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-67</v>
      </c>
      <c r="D12" s="13">
        <v>-159</v>
      </c>
    </row>
    <row r="13" spans="1:4" ht="15">
      <c r="A13" s="22" t="s">
        <v>40</v>
      </c>
      <c r="B13" s="22" t="s">
        <v>41</v>
      </c>
      <c r="C13" s="13">
        <v>-8369</v>
      </c>
      <c r="D13" s="13">
        <v>-23468</v>
      </c>
    </row>
    <row r="14" spans="1:4" ht="24">
      <c r="A14" s="22" t="s">
        <v>42</v>
      </c>
      <c r="B14" s="22" t="s">
        <v>43</v>
      </c>
      <c r="C14" s="13">
        <v>0</v>
      </c>
      <c r="D14" s="13">
        <v>17</v>
      </c>
    </row>
    <row r="15" spans="1:4" ht="15">
      <c r="A15" s="22"/>
      <c r="B15" s="22" t="s">
        <v>44</v>
      </c>
      <c r="C15" s="14">
        <f>+C16+C17</f>
        <v>0</v>
      </c>
      <c r="D15" s="14">
        <f>+D16+D17</f>
        <v>631</v>
      </c>
    </row>
    <row r="16" spans="1:4" ht="15">
      <c r="A16" s="22" t="s">
        <v>45</v>
      </c>
      <c r="B16" s="22" t="s">
        <v>46</v>
      </c>
      <c r="C16" s="13">
        <v>0</v>
      </c>
      <c r="D16" s="13">
        <v>631</v>
      </c>
    </row>
    <row r="17" spans="1:4" ht="15">
      <c r="A17" s="22" t="s">
        <v>47</v>
      </c>
      <c r="B17" s="22" t="s">
        <v>48</v>
      </c>
      <c r="C17" s="13">
        <v>0</v>
      </c>
      <c r="D17" s="13">
        <v>0</v>
      </c>
    </row>
    <row r="18" spans="1:4" ht="15">
      <c r="A18" s="22"/>
      <c r="B18" s="22" t="s">
        <v>49</v>
      </c>
      <c r="C18" s="14">
        <f>+C19+C20+C21</f>
        <v>-21762</v>
      </c>
      <c r="D18" s="14">
        <f>+D19+D20+D21</f>
        <v>-43113</v>
      </c>
    </row>
    <row r="19" spans="1:4" ht="15">
      <c r="A19" s="22" t="s">
        <v>50</v>
      </c>
      <c r="B19" s="22" t="s">
        <v>51</v>
      </c>
      <c r="C19" s="13">
        <v>-17215</v>
      </c>
      <c r="D19" s="13">
        <v>-34739</v>
      </c>
    </row>
    <row r="20" spans="1:4" ht="15">
      <c r="A20" s="22" t="s">
        <v>52</v>
      </c>
      <c r="B20" s="22" t="s">
        <v>53</v>
      </c>
      <c r="C20" s="13">
        <v>-4547</v>
      </c>
      <c r="D20" s="13">
        <v>-8375</v>
      </c>
    </row>
    <row r="21" spans="1:4" ht="15">
      <c r="A21" s="22" t="s">
        <v>54</v>
      </c>
      <c r="B21" s="22" t="s">
        <v>55</v>
      </c>
      <c r="C21" s="13">
        <v>0</v>
      </c>
      <c r="D21" s="13">
        <v>1</v>
      </c>
    </row>
    <row r="22" spans="1:4" ht="15">
      <c r="A22" s="22"/>
      <c r="B22" s="22" t="s">
        <v>56</v>
      </c>
      <c r="C22" s="14">
        <f>+C23+C24+C25+C26</f>
        <v>-24622</v>
      </c>
      <c r="D22" s="14">
        <f>+D23+D24+D25+D26</f>
        <v>-78577</v>
      </c>
    </row>
    <row r="23" spans="1:4" ht="35.25">
      <c r="A23" s="22" t="s">
        <v>57</v>
      </c>
      <c r="B23" s="22" t="s">
        <v>58</v>
      </c>
      <c r="C23" s="13">
        <v>-24621</v>
      </c>
      <c r="D23" s="13">
        <v>-78584</v>
      </c>
    </row>
    <row r="24" spans="1:4" ht="15">
      <c r="A24" s="22" t="s">
        <v>59</v>
      </c>
      <c r="B24" s="22" t="s">
        <v>60</v>
      </c>
      <c r="C24" s="13">
        <v>-1</v>
      </c>
      <c r="D24" s="13">
        <v>-15</v>
      </c>
    </row>
    <row r="25" spans="1:4" ht="15">
      <c r="A25" s="22" t="s">
        <v>61</v>
      </c>
      <c r="B25" s="22" t="s">
        <v>62</v>
      </c>
      <c r="C25" s="13">
        <v>0</v>
      </c>
      <c r="D25" s="13">
        <v>46</v>
      </c>
    </row>
    <row r="26" spans="1:4" ht="15">
      <c r="A26" s="22" t="s">
        <v>63</v>
      </c>
      <c r="B26" s="22" t="s">
        <v>64</v>
      </c>
      <c r="C26" s="13">
        <v>0</v>
      </c>
      <c r="D26" s="13">
        <v>-24</v>
      </c>
    </row>
    <row r="27" spans="1:4" ht="15">
      <c r="A27" s="22"/>
      <c r="B27" s="22" t="s">
        <v>65</v>
      </c>
      <c r="C27" s="14">
        <f>+C28+C29+C30</f>
        <v>-25263</v>
      </c>
      <c r="D27" s="14">
        <f>+D28+D29+D30</f>
        <v>-47083</v>
      </c>
    </row>
    <row r="28" spans="1:4" ht="15">
      <c r="A28" s="22" t="s">
        <v>66</v>
      </c>
      <c r="B28" s="22" t="s">
        <v>67</v>
      </c>
      <c r="C28" s="13">
        <v>-13771</v>
      </c>
      <c r="D28" s="13">
        <v>-27932</v>
      </c>
    </row>
    <row r="29" spans="1:4" ht="15">
      <c r="A29" s="22" t="s">
        <v>68</v>
      </c>
      <c r="B29" s="22" t="s">
        <v>69</v>
      </c>
      <c r="C29" s="13">
        <v>-11492</v>
      </c>
      <c r="D29" s="13">
        <v>-19151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360</v>
      </c>
      <c r="D31" s="13">
        <v>534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D34+D38</f>
        <v>-28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-28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-28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16</v>
      </c>
      <c r="D43" s="14">
        <f>+D44+D45</f>
        <v>24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16</v>
      </c>
      <c r="D45" s="13">
        <v>24</v>
      </c>
    </row>
    <row r="46" spans="1:4" ht="15">
      <c r="A46" s="23"/>
      <c r="B46" s="23" t="s">
        <v>94</v>
      </c>
      <c r="C46" s="11">
        <f>+C7+C8+C9+C10+C15+C18+C22+C27+C31+C32+C33+C42+C43</f>
        <v>-79685</v>
      </c>
      <c r="D46" s="11">
        <f>+D7+D8+D9+D10+D15+D18+D22+D27+D31+D32+D33+D42+D43</f>
        <v>-184366</v>
      </c>
    </row>
    <row r="47" spans="1:4" ht="15">
      <c r="A47" s="22"/>
      <c r="B47" s="22" t="s">
        <v>95</v>
      </c>
      <c r="C47" s="14">
        <f>+C48+C49</f>
        <v>1</v>
      </c>
      <c r="D47" s="14">
        <f>+D48+D49</f>
        <v>16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1</v>
      </c>
      <c r="D49" s="13">
        <v>16</v>
      </c>
    </row>
    <row r="50" spans="1:4" ht="15">
      <c r="A50" s="22"/>
      <c r="B50" s="22" t="s">
        <v>100</v>
      </c>
      <c r="C50" s="14">
        <f>+C51+C52+C53</f>
        <v>-2</v>
      </c>
      <c r="D50" s="14">
        <f>+D51+D52+D53</f>
        <v>-4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-2</v>
      </c>
      <c r="D52" s="13">
        <v>-4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-1</v>
      </c>
      <c r="D55" s="13">
        <v>-1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-2</v>
      </c>
      <c r="D58" s="11">
        <f>+D47+D50+D54+D55+D56+D57</f>
        <v>11</v>
      </c>
    </row>
    <row r="59" spans="1:4" ht="15">
      <c r="A59" s="23"/>
      <c r="B59" s="23" t="s">
        <v>115</v>
      </c>
      <c r="C59" s="11">
        <f>+C46+C58</f>
        <v>-79687</v>
      </c>
      <c r="D59" s="11">
        <f>+D46+D58</f>
        <v>-184355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-79687</v>
      </c>
      <c r="D61" s="11">
        <f>+D59+D60</f>
        <v>-184355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-79687</v>
      </c>
      <c r="D64" s="11">
        <f>+D61+D63</f>
        <v>-184355</v>
      </c>
    </row>
    <row r="65" spans="1:4" ht="15">
      <c r="A65" s="17"/>
      <c r="B65" s="17"/>
      <c r="C65" s="17"/>
      <c r="D65" s="17"/>
    </row>
    <row r="66" spans="1:4" ht="15">
      <c r="A66" s="24"/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76" t="s">
        <v>22</v>
      </c>
      <c r="B1" s="68"/>
      <c r="C1" s="68"/>
      <c r="D1" s="69"/>
    </row>
    <row r="2" spans="1:4" s="6" customFormat="1" ht="19.5" customHeight="1" thickBot="1">
      <c r="A2" s="77"/>
      <c r="B2" s="71"/>
      <c r="C2" s="71"/>
      <c r="D2" s="72"/>
    </row>
    <row r="3" spans="1:4" s="6" customFormat="1" ht="19.5" customHeight="1" thickBot="1">
      <c r="A3" s="78"/>
      <c r="B3" s="74"/>
      <c r="C3" s="74"/>
      <c r="D3" s="74"/>
    </row>
    <row r="4" spans="1:4" ht="19.5" customHeight="1" thickBot="1">
      <c r="A4" s="79" t="s">
        <v>23</v>
      </c>
      <c r="B4" s="79"/>
      <c r="C4" s="79"/>
      <c r="D4" s="79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6" t="s">
        <v>24</v>
      </c>
      <c r="D6" s="16" t="s">
        <v>24</v>
      </c>
    </row>
    <row r="7" spans="1:4" ht="24">
      <c r="A7" s="22" t="s">
        <v>29</v>
      </c>
      <c r="B7" s="22" t="s">
        <v>30</v>
      </c>
      <c r="C7" s="13">
        <v>4025</v>
      </c>
      <c r="D7" s="13">
        <v>9956</v>
      </c>
    </row>
    <row r="8" spans="1:4" ht="15">
      <c r="A8" s="22" t="s">
        <v>31</v>
      </c>
      <c r="B8" s="22" t="s">
        <v>32</v>
      </c>
      <c r="C8" s="13">
        <v>0</v>
      </c>
      <c r="D8" s="13">
        <v>-2055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f>C13</f>
        <v>-87</v>
      </c>
      <c r="D10" s="14">
        <f>D11+D12+D13+D14</f>
        <v>-710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0</v>
      </c>
      <c r="D12" s="13">
        <v>0</v>
      </c>
    </row>
    <row r="13" spans="1:4" ht="15">
      <c r="A13" s="22" t="s">
        <v>40</v>
      </c>
      <c r="B13" s="22" t="s">
        <v>41</v>
      </c>
      <c r="C13" s="13">
        <v>-87</v>
      </c>
      <c r="D13" s="13">
        <v>-782</v>
      </c>
    </row>
    <row r="14" spans="1:4" ht="24">
      <c r="A14" s="22" t="s">
        <v>42</v>
      </c>
      <c r="B14" s="22" t="s">
        <v>43</v>
      </c>
      <c r="C14" s="13">
        <v>0</v>
      </c>
      <c r="D14" s="13">
        <v>72</v>
      </c>
    </row>
    <row r="15" spans="1:4" ht="15">
      <c r="A15" s="22"/>
      <c r="B15" s="22" t="s">
        <v>44</v>
      </c>
      <c r="C15" s="14">
        <f>C16+C17</f>
        <v>109</v>
      </c>
      <c r="D15" s="14">
        <f>D16+D17</f>
        <v>626</v>
      </c>
    </row>
    <row r="16" spans="1:4" ht="15">
      <c r="A16" s="22" t="s">
        <v>45</v>
      </c>
      <c r="B16" s="22" t="s">
        <v>46</v>
      </c>
      <c r="C16" s="13">
        <v>109</v>
      </c>
      <c r="D16" s="13">
        <v>626</v>
      </c>
    </row>
    <row r="17" spans="1:4" ht="15">
      <c r="A17" s="22" t="s">
        <v>47</v>
      </c>
      <c r="B17" s="22" t="s">
        <v>48</v>
      </c>
      <c r="C17" s="13">
        <v>0</v>
      </c>
      <c r="D17" s="13">
        <v>0</v>
      </c>
    </row>
    <row r="18" spans="1:4" ht="15">
      <c r="A18" s="22"/>
      <c r="B18" s="22" t="s">
        <v>49</v>
      </c>
      <c r="C18" s="14">
        <f>C19+C20</f>
        <v>-2704</v>
      </c>
      <c r="D18" s="14">
        <f>D19+D20</f>
        <v>-5656</v>
      </c>
    </row>
    <row r="19" spans="1:4" ht="15">
      <c r="A19" s="22" t="s">
        <v>50</v>
      </c>
      <c r="B19" s="22" t="s">
        <v>51</v>
      </c>
      <c r="C19" s="13">
        <v>-2184</v>
      </c>
      <c r="D19" s="13">
        <v>-4624</v>
      </c>
    </row>
    <row r="20" spans="1:4" ht="15">
      <c r="A20" s="22" t="s">
        <v>52</v>
      </c>
      <c r="B20" s="22" t="s">
        <v>53</v>
      </c>
      <c r="C20" s="13">
        <f>-479-41</f>
        <v>-520</v>
      </c>
      <c r="D20" s="13">
        <v>-1032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C23+C24+C25+C26</f>
        <v>-685</v>
      </c>
      <c r="D22" s="14">
        <f>D23+D24+D25+D26</f>
        <v>-3887</v>
      </c>
    </row>
    <row r="23" spans="1:4" ht="35.25">
      <c r="A23" s="22" t="s">
        <v>57</v>
      </c>
      <c r="B23" s="22" t="s">
        <v>58</v>
      </c>
      <c r="C23" s="13">
        <v>-592</v>
      </c>
      <c r="D23" s="13">
        <v>-2070</v>
      </c>
    </row>
    <row r="24" spans="1:4" ht="15">
      <c r="A24" s="22" t="s">
        <v>59</v>
      </c>
      <c r="B24" s="22" t="s">
        <v>60</v>
      </c>
      <c r="C24" s="13">
        <v>-42</v>
      </c>
      <c r="D24" s="13">
        <v>-1128</v>
      </c>
    </row>
    <row r="25" spans="1:4" ht="15">
      <c r="A25" s="22" t="s">
        <v>61</v>
      </c>
      <c r="B25" s="22" t="s">
        <v>62</v>
      </c>
      <c r="C25" s="13">
        <v>0</v>
      </c>
      <c r="D25" s="13">
        <f>-525+135</f>
        <v>-390</v>
      </c>
    </row>
    <row r="26" spans="1:4" ht="15">
      <c r="A26" s="22" t="s">
        <v>63</v>
      </c>
      <c r="B26" s="22" t="s">
        <v>64</v>
      </c>
      <c r="C26" s="13">
        <v>-51</v>
      </c>
      <c r="D26" s="13">
        <v>-299</v>
      </c>
    </row>
    <row r="27" spans="1:4" ht="15">
      <c r="A27" s="22"/>
      <c r="B27" s="22" t="s">
        <v>65</v>
      </c>
      <c r="C27" s="14">
        <f>C29+C28+C30</f>
        <v>-29</v>
      </c>
      <c r="D27" s="14">
        <f>D28+D29+D30</f>
        <v>-1531</v>
      </c>
    </row>
    <row r="28" spans="1:4" ht="15">
      <c r="A28" s="22" t="s">
        <v>66</v>
      </c>
      <c r="B28" s="22" t="s">
        <v>67</v>
      </c>
      <c r="C28" s="13">
        <v>-9</v>
      </c>
      <c r="D28" s="13">
        <v>-20</v>
      </c>
    </row>
    <row r="29" spans="1:4" ht="15">
      <c r="A29" s="22" t="s">
        <v>68</v>
      </c>
      <c r="B29" s="22" t="s">
        <v>69</v>
      </c>
      <c r="C29" s="13">
        <v>-20</v>
      </c>
      <c r="D29" s="13">
        <v>-129</v>
      </c>
    </row>
    <row r="30" spans="1:4" ht="15">
      <c r="A30" s="22" t="s">
        <v>70</v>
      </c>
      <c r="B30" s="22" t="s">
        <v>71</v>
      </c>
      <c r="C30" s="13">
        <v>0</v>
      </c>
      <c r="D30" s="13">
        <v>-1382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v>0</v>
      </c>
      <c r="D33" s="14">
        <v>-63</v>
      </c>
    </row>
    <row r="34" spans="1:4" ht="15">
      <c r="A34" s="22"/>
      <c r="B34" s="22" t="s">
        <v>76</v>
      </c>
      <c r="C34" s="14">
        <v>0</v>
      </c>
      <c r="D34" s="14"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v>0</v>
      </c>
      <c r="D38" s="14">
        <v>-63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-63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C44+C45</f>
        <v>0</v>
      </c>
      <c r="D43" s="14">
        <f>D44+D45</f>
        <v>120</v>
      </c>
    </row>
    <row r="44" spans="1:4" ht="15">
      <c r="A44" s="22" t="s">
        <v>90</v>
      </c>
      <c r="B44" s="22" t="s">
        <v>91</v>
      </c>
      <c r="C44" s="13">
        <v>0</v>
      </c>
      <c r="D44" s="13">
        <v>-116</v>
      </c>
    </row>
    <row r="45" spans="1:4" ht="15">
      <c r="A45" s="22" t="s">
        <v>92</v>
      </c>
      <c r="B45" s="22" t="s">
        <v>93</v>
      </c>
      <c r="C45" s="13">
        <v>0</v>
      </c>
      <c r="D45" s="13">
        <v>236</v>
      </c>
    </row>
    <row r="46" spans="1:4" ht="15">
      <c r="A46" s="23"/>
      <c r="B46" s="23" t="s">
        <v>94</v>
      </c>
      <c r="C46" s="11">
        <f>C7+C10+C18+C22+C15+C27+C43+C38+C34+C33</f>
        <v>629</v>
      </c>
      <c r="D46" s="11">
        <f>D7+D8+D10+D15+D18+D22+D27+D33+D43</f>
        <v>-3200</v>
      </c>
    </row>
    <row r="47" spans="1:4" ht="15">
      <c r="A47" s="22"/>
      <c r="B47" s="22" t="s">
        <v>95</v>
      </c>
      <c r="C47" s="14">
        <v>0</v>
      </c>
      <c r="D47" s="14"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f>C52</f>
        <v>-8</v>
      </c>
      <c r="D50" s="14">
        <f>D51+D52+D53</f>
        <v>-254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-8</v>
      </c>
      <c r="D52" s="13">
        <v>-225</v>
      </c>
    </row>
    <row r="53" spans="1:4" ht="15">
      <c r="A53" s="22" t="s">
        <v>105</v>
      </c>
      <c r="B53" s="22" t="s">
        <v>106</v>
      </c>
      <c r="C53" s="13">
        <v>0</v>
      </c>
      <c r="D53" s="13">
        <v>-29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-31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C50</f>
        <v>-8</v>
      </c>
      <c r="D58" s="11">
        <f>D47+D50+D54+D55+D56+D57</f>
        <v>-285</v>
      </c>
    </row>
    <row r="59" spans="1:4" ht="15">
      <c r="A59" s="23"/>
      <c r="B59" s="23" t="s">
        <v>115</v>
      </c>
      <c r="C59" s="11">
        <f>C46+C58</f>
        <v>621</v>
      </c>
      <c r="D59" s="11">
        <f>D46+D58</f>
        <v>-3485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C59</f>
        <v>621</v>
      </c>
      <c r="D61" s="11">
        <f>D59+D60</f>
        <v>-3485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C61</f>
        <v>621</v>
      </c>
      <c r="D64" s="11">
        <f>D61+D63</f>
        <v>-3485</v>
      </c>
    </row>
    <row r="65" spans="1:4" ht="15">
      <c r="A65" s="17"/>
      <c r="B65" s="17"/>
      <c r="C65" s="17"/>
      <c r="D65" s="17"/>
    </row>
    <row r="66" spans="1:4" ht="15">
      <c r="A66" s="24"/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76" t="s">
        <v>22</v>
      </c>
      <c r="B1" s="68"/>
      <c r="C1" s="68"/>
      <c r="D1" s="69"/>
    </row>
    <row r="2" spans="1:4" s="6" customFormat="1" ht="19.5" customHeight="1" thickBot="1">
      <c r="A2" s="77" t="s">
        <v>24</v>
      </c>
      <c r="B2" s="71"/>
      <c r="C2" s="71"/>
      <c r="D2" s="72"/>
    </row>
    <row r="3" spans="1:4" s="6" customFormat="1" ht="19.5" customHeight="1" thickBot="1">
      <c r="A3" s="78" t="s">
        <v>24</v>
      </c>
      <c r="B3" s="74"/>
      <c r="C3" s="74"/>
      <c r="D3" s="74"/>
    </row>
    <row r="4" spans="1:4" ht="19.5" customHeight="1" thickBot="1">
      <c r="A4" s="79" t="s">
        <v>123</v>
      </c>
      <c r="B4" s="79"/>
      <c r="C4" s="79"/>
      <c r="D4" s="79"/>
    </row>
    <row r="5" spans="1:4" ht="15.75" thickBot="1">
      <c r="A5" s="19" t="s">
        <v>24</v>
      </c>
      <c r="B5" s="19" t="s">
        <v>0</v>
      </c>
      <c r="C5" s="25">
        <v>43646</v>
      </c>
      <c r="D5" s="26">
        <v>43435</v>
      </c>
    </row>
    <row r="6" spans="1:4" ht="15">
      <c r="A6" s="20" t="s">
        <v>24</v>
      </c>
      <c r="B6" s="21" t="s">
        <v>28</v>
      </c>
      <c r="C6" s="16" t="s">
        <v>24</v>
      </c>
      <c r="D6" s="16" t="s">
        <v>24</v>
      </c>
    </row>
    <row r="7" spans="1:4" ht="24">
      <c r="A7" s="22" t="s">
        <v>29</v>
      </c>
      <c r="B7" s="22" t="s">
        <v>30</v>
      </c>
      <c r="C7" s="13">
        <f>ROUND('[1]proyec gastos e ingresos'!$G$107/1000,0)</f>
        <v>443</v>
      </c>
      <c r="D7" s="13">
        <f>ROUND('[1]proyec gastos e ingresos'!$J$107/1000,0)</f>
        <v>848</v>
      </c>
    </row>
    <row r="8" spans="1:4" ht="15">
      <c r="A8" s="22" t="s">
        <v>31</v>
      </c>
      <c r="B8" s="22" t="s">
        <v>32</v>
      </c>
      <c r="C8" s="13"/>
      <c r="D8" s="13"/>
    </row>
    <row r="9" spans="1:4" ht="15">
      <c r="A9" s="22" t="s">
        <v>33</v>
      </c>
      <c r="B9" s="22" t="s">
        <v>34</v>
      </c>
      <c r="C9" s="13"/>
      <c r="D9" s="13"/>
    </row>
    <row r="10" spans="1:4" ht="15">
      <c r="A10" s="22" t="s">
        <v>124</v>
      </c>
      <c r="B10" s="22" t="s">
        <v>35</v>
      </c>
      <c r="C10" s="14">
        <f>SUM(C11:C14)</f>
        <v>-26663</v>
      </c>
      <c r="D10" s="14">
        <f>SUM(D11:D14)</f>
        <v>-48302</v>
      </c>
    </row>
    <row r="11" spans="1:4" ht="15">
      <c r="A11" s="22" t="s">
        <v>36</v>
      </c>
      <c r="B11" s="22" t="s">
        <v>125</v>
      </c>
      <c r="C11" s="13">
        <f>-ROUND('[1]proyec gastos e ingresos'!$G$6/1000,0)</f>
        <v>-22794</v>
      </c>
      <c r="D11" s="13">
        <f>-ROUND('[1]proyec gastos e ingresos'!$J$6/1000,0)</f>
        <v>-40879</v>
      </c>
    </row>
    <row r="12" spans="1:4" ht="35.25">
      <c r="A12" s="22" t="s">
        <v>38</v>
      </c>
      <c r="B12" s="22" t="s">
        <v>126</v>
      </c>
      <c r="C12" s="13"/>
      <c r="D12" s="13"/>
    </row>
    <row r="13" spans="1:4" ht="15">
      <c r="A13" s="22" t="s">
        <v>40</v>
      </c>
      <c r="B13" s="22" t="s">
        <v>127</v>
      </c>
      <c r="C13" s="13">
        <f>-ROUND('[1]proyec gastos e ingresos'!$G$24/1000,0)</f>
        <v>-3869</v>
      </c>
      <c r="D13" s="13">
        <f>-ROUND('[1]proyec gastos e ingresos'!$J$24/1000,0)</f>
        <v>-7423</v>
      </c>
    </row>
    <row r="14" spans="1:4" ht="24">
      <c r="A14" s="22" t="s">
        <v>42</v>
      </c>
      <c r="B14" s="22" t="s">
        <v>128</v>
      </c>
      <c r="C14" s="13"/>
      <c r="D14" s="13"/>
    </row>
    <row r="15" spans="1:4" ht="15">
      <c r="A15" s="22" t="s">
        <v>124</v>
      </c>
      <c r="B15" s="22" t="s">
        <v>44</v>
      </c>
      <c r="C15" s="14">
        <f>SUM(C16:C17)</f>
        <v>823</v>
      </c>
      <c r="D15" s="14">
        <f>SUM(D16:D17)</f>
        <v>1084</v>
      </c>
    </row>
    <row r="16" spans="1:4" ht="15">
      <c r="A16" s="22" t="s">
        <v>45</v>
      </c>
      <c r="B16" s="22" t="s">
        <v>129</v>
      </c>
      <c r="C16" s="13">
        <f>+ROUND('[1]proyec gastos e ingresos'!$G$118/1000,0)</f>
        <v>823</v>
      </c>
      <c r="D16" s="13">
        <f>+ROUND('[1]proyec gastos e ingresos'!$J$118/1000,0)</f>
        <v>1084</v>
      </c>
    </row>
    <row r="17" spans="1:4" ht="15">
      <c r="A17" s="22" t="s">
        <v>47</v>
      </c>
      <c r="B17" s="22" t="s">
        <v>130</v>
      </c>
      <c r="C17" s="13"/>
      <c r="D17" s="13"/>
    </row>
    <row r="18" spans="1:4" ht="15">
      <c r="A18" s="22" t="s">
        <v>124</v>
      </c>
      <c r="B18" s="22" t="s">
        <v>49</v>
      </c>
      <c r="C18" s="14">
        <f>C19+C20+C21</f>
        <v>-45651</v>
      </c>
      <c r="D18" s="14">
        <f>D19+D20+D21</f>
        <v>-87320</v>
      </c>
    </row>
    <row r="19" spans="1:4" ht="15">
      <c r="A19" s="22" t="s">
        <v>50</v>
      </c>
      <c r="B19" s="22" t="s">
        <v>131</v>
      </c>
      <c r="C19" s="13">
        <f>-ROUND('[1]proyec gastos e ingresos'!$G$33/1000,0)</f>
        <v>-35309</v>
      </c>
      <c r="D19" s="13">
        <f>-ROUND('[1]proyec gastos e ingresos'!$J$33/1000,0)</f>
        <v>-68360</v>
      </c>
    </row>
    <row r="20" spans="1:4" ht="15">
      <c r="A20" s="22" t="s">
        <v>52</v>
      </c>
      <c r="B20" s="22" t="s">
        <v>132</v>
      </c>
      <c r="C20" s="13">
        <f>-ROUND('[1]proyec gastos e ingresos'!$G$37/1000,0)</f>
        <v>-10342</v>
      </c>
      <c r="D20" s="13">
        <f>-ROUND('[1]proyec gastos e ingresos'!$J$37/1000,0)</f>
        <v>-18960</v>
      </c>
    </row>
    <row r="21" spans="1:4" ht="15">
      <c r="A21" s="22" t="s">
        <v>54</v>
      </c>
      <c r="B21" s="22" t="s">
        <v>133</v>
      </c>
      <c r="C21" s="13"/>
      <c r="D21" s="13"/>
    </row>
    <row r="22" spans="1:4" ht="15">
      <c r="A22" s="22" t="s">
        <v>124</v>
      </c>
      <c r="B22" s="22" t="s">
        <v>56</v>
      </c>
      <c r="C22" s="14">
        <f>SUM(C23:C26)</f>
        <v>-6238</v>
      </c>
      <c r="D22" s="14">
        <f>SUM(D23:D26)</f>
        <v>-10856</v>
      </c>
    </row>
    <row r="23" spans="1:4" ht="20.25" customHeight="1">
      <c r="A23" s="22" t="s">
        <v>57</v>
      </c>
      <c r="B23" s="22" t="s">
        <v>134</v>
      </c>
      <c r="C23" s="13">
        <f>-ROUND('[1]proyec gastos e ingresos'!$G$42/1000,0)</f>
        <v>-5445</v>
      </c>
      <c r="D23" s="13">
        <f>-ROUND('[1]proyec gastos e ingresos'!$J$42/1000,0)</f>
        <v>-9288</v>
      </c>
    </row>
    <row r="24" spans="1:4" ht="15">
      <c r="A24" s="22" t="s">
        <v>59</v>
      </c>
      <c r="B24" s="22" t="s">
        <v>135</v>
      </c>
      <c r="C24" s="13">
        <f>-ROUND('[1]proyec gastos e ingresos'!$G$72/1000,0)</f>
        <v>-702</v>
      </c>
      <c r="D24" s="13">
        <f>-ROUND('[1]proyec gastos e ingresos'!$J$72/1000,0)</f>
        <v>-1353</v>
      </c>
    </row>
    <row r="25" spans="1:4" ht="15">
      <c r="A25" s="22" t="s">
        <v>61</v>
      </c>
      <c r="B25" s="22" t="s">
        <v>136</v>
      </c>
      <c r="C25" s="13">
        <f>-ROUND('[1]proyec gastos e ingresos'!$G$99/1000,0)+ROUND('[1]proyec gastos e ingresos'!$G$144/1000,0)</f>
        <v>49</v>
      </c>
      <c r="D25" s="13">
        <f>-ROUND('[1]proyec gastos e ingresos'!$J$99/1000,0)+ROUND('[1]proyec gastos e ingresos'!$J$144/1000,0)</f>
        <v>-34</v>
      </c>
    </row>
    <row r="26" spans="1:4" ht="15">
      <c r="A26" s="22" t="s">
        <v>63</v>
      </c>
      <c r="B26" s="22" t="s">
        <v>137</v>
      </c>
      <c r="C26" s="13">
        <f>-ROUND('[1]proyec gastos e ingresos'!$G$75/1000,0)</f>
        <v>-140</v>
      </c>
      <c r="D26" s="13">
        <f>-ROUND('[1]proyec gastos e ingresos'!$J$75/1000,0)</f>
        <v>-181</v>
      </c>
    </row>
    <row r="27" spans="1:4" ht="15">
      <c r="A27" s="22" t="s">
        <v>124</v>
      </c>
      <c r="B27" s="22" t="s">
        <v>65</v>
      </c>
      <c r="C27" s="14">
        <f>SUM(C28:C30)</f>
        <v>-1797</v>
      </c>
      <c r="D27" s="14">
        <f>SUM(D28:D30)</f>
        <v>-3514</v>
      </c>
    </row>
    <row r="28" spans="1:4" ht="15">
      <c r="A28" s="22" t="s">
        <v>66</v>
      </c>
      <c r="B28" s="22" t="s">
        <v>138</v>
      </c>
      <c r="C28" s="13">
        <f>-ROUND('[1]proyec gastos e ingresos'!$G$84/1000,0)</f>
        <v>-68</v>
      </c>
      <c r="D28" s="13">
        <f>-ROUND('[1]proyec gastos e ingresos'!$J$84/1000,0)</f>
        <v>-875</v>
      </c>
    </row>
    <row r="29" spans="1:4" ht="15">
      <c r="A29" s="22" t="s">
        <v>68</v>
      </c>
      <c r="B29" s="22" t="s">
        <v>139</v>
      </c>
      <c r="C29" s="13">
        <f>-ROUND('[1]proyec gastos e ingresos'!$G$85/1000,0)</f>
        <v>-1729</v>
      </c>
      <c r="D29" s="13">
        <f>-ROUND('[1]proyec gastos e ingresos'!$J$85/1000,0)</f>
        <v>-2639</v>
      </c>
    </row>
    <row r="30" spans="1:4" ht="15">
      <c r="A30" s="22" t="s">
        <v>70</v>
      </c>
      <c r="B30" s="22" t="s">
        <v>140</v>
      </c>
      <c r="C30" s="13"/>
      <c r="D30" s="13"/>
    </row>
    <row r="31" spans="1:4" ht="15">
      <c r="A31" s="22" t="s">
        <v>124</v>
      </c>
      <c r="B31" s="22" t="s">
        <v>72</v>
      </c>
      <c r="C31" s="13">
        <f>+ROUND('[1]proyec gastos e ingresos'!$G$136/1000,0)</f>
        <v>0</v>
      </c>
      <c r="D31" s="13">
        <f>+ROUND('[1]proyec gastos e ingresos'!$J$136/1000,0)</f>
        <v>1798</v>
      </c>
    </row>
    <row r="32" spans="1:4" ht="15">
      <c r="A32" s="22" t="s">
        <v>73</v>
      </c>
      <c r="B32" s="22" t="s">
        <v>74</v>
      </c>
      <c r="C32" s="13"/>
      <c r="D32" s="13"/>
    </row>
    <row r="33" spans="1:4" ht="15">
      <c r="A33" s="22" t="s">
        <v>124</v>
      </c>
      <c r="B33" s="22" t="s">
        <v>75</v>
      </c>
      <c r="C33" s="14">
        <f>C34+C38</f>
        <v>-10</v>
      </c>
      <c r="D33" s="14">
        <f>D34+D38</f>
        <v>-4</v>
      </c>
    </row>
    <row r="34" spans="1:4" ht="15">
      <c r="A34" s="22" t="s">
        <v>124</v>
      </c>
      <c r="B34" s="22" t="s">
        <v>141</v>
      </c>
      <c r="C34" s="14">
        <f>SUM(C35:C37)</f>
        <v>0</v>
      </c>
      <c r="D34" s="14">
        <f>SUM(D35:D37)</f>
        <v>0</v>
      </c>
    </row>
    <row r="35" spans="1:4" ht="15">
      <c r="A35" s="22" t="s">
        <v>77</v>
      </c>
      <c r="B35" s="22" t="s">
        <v>142</v>
      </c>
      <c r="C35" s="13"/>
      <c r="D35" s="13"/>
    </row>
    <row r="36" spans="1:4" ht="15">
      <c r="A36" s="22" t="s">
        <v>79</v>
      </c>
      <c r="B36" s="22" t="s">
        <v>143</v>
      </c>
      <c r="C36" s="13"/>
      <c r="D36" s="13"/>
    </row>
    <row r="37" spans="1:4" ht="15">
      <c r="A37" s="22" t="s">
        <v>81</v>
      </c>
      <c r="B37" s="22" t="s">
        <v>144</v>
      </c>
      <c r="C37" s="13"/>
      <c r="D37" s="13"/>
    </row>
    <row r="38" spans="1:4" ht="15">
      <c r="A38" s="22" t="s">
        <v>124</v>
      </c>
      <c r="B38" s="22" t="s">
        <v>145</v>
      </c>
      <c r="C38" s="14">
        <f>SUM(C39:C41)</f>
        <v>-10</v>
      </c>
      <c r="D38" s="14">
        <f>SUM(D39:D41)</f>
        <v>-4</v>
      </c>
    </row>
    <row r="39" spans="1:4" ht="15">
      <c r="A39" s="22" t="s">
        <v>84</v>
      </c>
      <c r="B39" s="22" t="s">
        <v>142</v>
      </c>
      <c r="C39" s="13"/>
      <c r="D39" s="13"/>
    </row>
    <row r="40" spans="1:4" ht="15">
      <c r="A40" s="22" t="s">
        <v>85</v>
      </c>
      <c r="B40" s="22" t="s">
        <v>143</v>
      </c>
      <c r="C40" s="13">
        <f>-ROUND('[1]proyec gastos e ingresos'!$G$86/1000,0)</f>
        <v>-10</v>
      </c>
      <c r="D40" s="13">
        <f>-ROUND('[1]proyec gastos e ingresos'!$J$86/1000,0)</f>
        <v>-4</v>
      </c>
    </row>
    <row r="41" spans="1:4" ht="15">
      <c r="A41" s="22" t="s">
        <v>86</v>
      </c>
      <c r="B41" s="22" t="s">
        <v>144</v>
      </c>
      <c r="C41" s="13"/>
      <c r="D41" s="13"/>
    </row>
    <row r="42" spans="1:4" ht="15">
      <c r="A42" s="22" t="s">
        <v>146</v>
      </c>
      <c r="B42" s="22" t="s">
        <v>88</v>
      </c>
      <c r="C42" s="13"/>
      <c r="D42" s="13"/>
    </row>
    <row r="43" spans="1:4" ht="15">
      <c r="A43" s="22" t="s">
        <v>146</v>
      </c>
      <c r="B43" s="22" t="s">
        <v>89</v>
      </c>
      <c r="C43" s="14">
        <f>C44+C45</f>
        <v>-18</v>
      </c>
      <c r="D43" s="14">
        <f>D44+D45</f>
        <v>-2</v>
      </c>
    </row>
    <row r="44" spans="1:4" ht="15">
      <c r="A44" s="22" t="s">
        <v>90</v>
      </c>
      <c r="B44" s="22" t="s">
        <v>147</v>
      </c>
      <c r="C44" s="13">
        <f>-ROUND('[1]proyec gastos e ingresos'!$G$96/1000,0)</f>
        <v>-37</v>
      </c>
      <c r="D44" s="13">
        <f>-ROUND('[1]proyec gastos e ingresos'!$J$96/1000,0)</f>
        <v>-35</v>
      </c>
    </row>
    <row r="45" spans="1:4" ht="15">
      <c r="A45" s="22" t="s">
        <v>92</v>
      </c>
      <c r="B45" s="22" t="s">
        <v>148</v>
      </c>
      <c r="C45" s="13">
        <f>+ROUND('[1]proyec gastos e ingresos'!$G$139/1000,0)-ROUND('[1]proyec gastos e ingresos'!$G$144/1000,0)</f>
        <v>19</v>
      </c>
      <c r="D45" s="13">
        <f>+ROUND('[1]proyec gastos e ingresos'!$J$139/1000,0)-ROUND('[1]proyec gastos e ingresos'!$J$144/1000,0)</f>
        <v>33</v>
      </c>
    </row>
    <row r="46" spans="1:4" ht="15">
      <c r="A46" s="23" t="s">
        <v>124</v>
      </c>
      <c r="B46" s="23" t="s">
        <v>94</v>
      </c>
      <c r="C46" s="11">
        <f>C7+C10+C15+C18+C22+C27+C31+C32+C33+C43</f>
        <v>-79111</v>
      </c>
      <c r="D46" s="11">
        <f>D7+D10+D15+D18+D22+D27+D31+D32+D33+D43</f>
        <v>-146268</v>
      </c>
    </row>
    <row r="47" spans="1:4" ht="15">
      <c r="A47" s="22" t="s">
        <v>124</v>
      </c>
      <c r="B47" s="22" t="s">
        <v>95</v>
      </c>
      <c r="C47" s="14">
        <f>C48+C49</f>
        <v>0</v>
      </c>
      <c r="D47" s="14">
        <f>D48+D49</f>
        <v>0</v>
      </c>
    </row>
    <row r="48" spans="1:4" ht="15">
      <c r="A48" s="22" t="s">
        <v>96</v>
      </c>
      <c r="B48" s="22" t="s">
        <v>149</v>
      </c>
      <c r="C48" s="13"/>
      <c r="D48" s="13"/>
    </row>
    <row r="49" spans="1:4" ht="15">
      <c r="A49" s="22" t="s">
        <v>98</v>
      </c>
      <c r="B49" s="22" t="s">
        <v>150</v>
      </c>
      <c r="C49" s="13">
        <f>+ROUND('[1]proyec gastos e ingresos'!$G$130/1000,0)-ROUND('[1]proyec gastos e ingresos'!$G$132/1000,0)</f>
        <v>0</v>
      </c>
      <c r="D49" s="13">
        <f>+ROUND('[1]proyec gastos e ingresos'!$J$130/1000,0)-ROUND('[1]proyec gastos e ingresos'!$J$132/1000,0)</f>
        <v>0</v>
      </c>
    </row>
    <row r="50" spans="1:4" ht="15">
      <c r="A50" s="22" t="s">
        <v>124</v>
      </c>
      <c r="B50" s="22" t="s">
        <v>100</v>
      </c>
      <c r="C50" s="14">
        <f>SUM(C51:C53)</f>
        <v>-7</v>
      </c>
      <c r="D50" s="14">
        <f>SUM(D51:D53)</f>
        <v>-8</v>
      </c>
    </row>
    <row r="51" spans="1:4" ht="46.5">
      <c r="A51" s="22" t="s">
        <v>101</v>
      </c>
      <c r="B51" s="22" t="s">
        <v>151</v>
      </c>
      <c r="C51" s="13"/>
      <c r="D51" s="13"/>
    </row>
    <row r="52" spans="1:4" ht="57.75">
      <c r="A52" s="22" t="s">
        <v>103</v>
      </c>
      <c r="B52" s="22" t="s">
        <v>152</v>
      </c>
      <c r="C52" s="13">
        <f>-ROUND('[1]proyec gastos e ingresos'!$G$89/1000,0)</f>
        <v>-7</v>
      </c>
      <c r="D52" s="13">
        <f>-ROUND('[1]proyec gastos e ingresos'!$J$89/1000,0)</f>
        <v>-8</v>
      </c>
    </row>
    <row r="53" spans="1:4" ht="15">
      <c r="A53" s="22" t="s">
        <v>105</v>
      </c>
      <c r="B53" s="22" t="s">
        <v>153</v>
      </c>
      <c r="C53" s="13"/>
      <c r="D53" s="13"/>
    </row>
    <row r="54" spans="1:4" ht="15">
      <c r="A54" s="22" t="s">
        <v>107</v>
      </c>
      <c r="B54" s="22" t="s">
        <v>108</v>
      </c>
      <c r="C54" s="13"/>
      <c r="D54" s="13"/>
    </row>
    <row r="55" spans="1:4" ht="15">
      <c r="A55" s="22" t="s">
        <v>109</v>
      </c>
      <c r="B55" s="22" t="s">
        <v>110</v>
      </c>
      <c r="C55" s="13">
        <f>-ROUND('[1]proyec gastos e ingresos'!$G$94/1000,0)+ROUND('[1]proyec gastos e ingresos'!$G$133/1000,0)</f>
        <v>0</v>
      </c>
      <c r="D55" s="13">
        <f>-ROUND('[1]proyec gastos e ingresos'!$J$94/1000,0)+ROUND('[1]proyec gastos e ingresos'!$J$133/1000,0)</f>
        <v>0</v>
      </c>
    </row>
    <row r="56" spans="1:4" ht="24">
      <c r="A56" s="22" t="s">
        <v>111</v>
      </c>
      <c r="B56" s="22" t="s">
        <v>112</v>
      </c>
      <c r="C56" s="13">
        <f>-ROUND('[1]proyec gastos e ingresos'!$G$97/1000,0)</f>
        <v>0</v>
      </c>
      <c r="D56" s="13">
        <f>-ROUND('[1]proyec gastos e ingresos'!$J$97/1000,0)</f>
        <v>0</v>
      </c>
    </row>
    <row r="57" spans="1:4" ht="15">
      <c r="A57" s="22" t="s">
        <v>124</v>
      </c>
      <c r="B57" s="22" t="s">
        <v>113</v>
      </c>
      <c r="C57" s="13"/>
      <c r="D57" s="13"/>
    </row>
    <row r="58" spans="1:4" ht="15">
      <c r="A58" s="23" t="s">
        <v>124</v>
      </c>
      <c r="B58" s="23" t="s">
        <v>114</v>
      </c>
      <c r="C58" s="11">
        <f>SUM(C47,C50,C54,C55,C56,C57)</f>
        <v>-7</v>
      </c>
      <c r="D58" s="11">
        <f>SUM(D47,D50,D54,D55,D56,D57)</f>
        <v>-8</v>
      </c>
    </row>
    <row r="59" spans="1:4" ht="15">
      <c r="A59" s="23" t="s">
        <v>124</v>
      </c>
      <c r="B59" s="23" t="s">
        <v>115</v>
      </c>
      <c r="C59" s="11">
        <f>C46+C58</f>
        <v>-79118</v>
      </c>
      <c r="D59" s="11">
        <f>D46+D58</f>
        <v>-146276</v>
      </c>
    </row>
    <row r="60" spans="1:4" ht="15">
      <c r="A60" s="22" t="s">
        <v>116</v>
      </c>
      <c r="B60" s="22" t="s">
        <v>117</v>
      </c>
      <c r="C60" s="13"/>
      <c r="D60" s="13"/>
    </row>
    <row r="61" spans="1:4" ht="24">
      <c r="A61" s="23" t="s">
        <v>124</v>
      </c>
      <c r="B61" s="23" t="s">
        <v>118</v>
      </c>
      <c r="C61" s="11">
        <f>SUM(C59:C60)</f>
        <v>-79118</v>
      </c>
      <c r="D61" s="11">
        <f>SUM(D59:D60)</f>
        <v>-146276</v>
      </c>
    </row>
    <row r="62" spans="1:4" ht="15">
      <c r="A62" s="20" t="s">
        <v>24</v>
      </c>
      <c r="B62" s="21" t="s">
        <v>119</v>
      </c>
      <c r="C62" s="16"/>
      <c r="D62" s="16"/>
    </row>
    <row r="63" spans="1:4" ht="15">
      <c r="A63" s="22" t="s">
        <v>124</v>
      </c>
      <c r="B63" s="22" t="s">
        <v>120</v>
      </c>
      <c r="C63" s="13"/>
      <c r="D63" s="13"/>
    </row>
    <row r="64" spans="1:4" ht="15">
      <c r="A64" s="22" t="s">
        <v>124</v>
      </c>
      <c r="B64" s="22" t="s">
        <v>121</v>
      </c>
      <c r="C64" s="11">
        <f>C61</f>
        <v>-79118</v>
      </c>
      <c r="D64" s="11">
        <f>D61</f>
        <v>-146276</v>
      </c>
    </row>
    <row r="65" spans="1:4" ht="15">
      <c r="A65" s="17"/>
      <c r="B65" s="17"/>
      <c r="C65" s="17"/>
      <c r="D65" s="17"/>
    </row>
    <row r="66" spans="1:4" ht="15">
      <c r="A66" s="24"/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76" t="s">
        <v>22</v>
      </c>
      <c r="B1" s="68"/>
      <c r="C1" s="68"/>
      <c r="D1" s="69"/>
    </row>
    <row r="2" spans="1:4" s="6" customFormat="1" ht="19.5" customHeight="1" thickBot="1">
      <c r="A2" s="77"/>
      <c r="B2" s="71"/>
      <c r="C2" s="71"/>
      <c r="D2" s="72"/>
    </row>
    <row r="3" spans="1:4" s="6" customFormat="1" ht="19.5" customHeight="1" thickBot="1">
      <c r="A3" s="78"/>
      <c r="B3" s="74"/>
      <c r="C3" s="74"/>
      <c r="D3" s="74"/>
    </row>
    <row r="4" spans="1:4" ht="19.5" customHeight="1" thickBot="1">
      <c r="A4" s="79" t="s">
        <v>23</v>
      </c>
      <c r="B4" s="79"/>
      <c r="C4" s="79"/>
      <c r="D4" s="79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f>+C61</f>
        <v>-235</v>
      </c>
      <c r="D6" s="11">
        <f>+D61</f>
        <v>-476</v>
      </c>
    </row>
    <row r="7" spans="1:4" ht="24">
      <c r="A7" s="22" t="s">
        <v>29</v>
      </c>
      <c r="B7" s="22" t="s">
        <v>30</v>
      </c>
      <c r="C7" s="13">
        <v>556</v>
      </c>
      <c r="D7" s="13">
        <v>618</v>
      </c>
    </row>
    <row r="8" spans="1:4" ht="15">
      <c r="A8" s="22" t="s">
        <v>31</v>
      </c>
      <c r="B8" s="22" t="s">
        <v>32</v>
      </c>
      <c r="C8" s="13">
        <v>-265</v>
      </c>
      <c r="D8" s="13">
        <v>-174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f>+C11+C12+C13+C14</f>
        <v>0</v>
      </c>
      <c r="D10" s="14">
        <f>+D11+D12+D13+D14</f>
        <v>0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0</v>
      </c>
      <c r="D12" s="13">
        <v>0</v>
      </c>
    </row>
    <row r="13" spans="1:4" ht="15">
      <c r="A13" s="22" t="s">
        <v>40</v>
      </c>
      <c r="B13" s="22" t="s">
        <v>41</v>
      </c>
      <c r="C13" s="13">
        <v>0</v>
      </c>
      <c r="D13" s="13">
        <v>0</v>
      </c>
    </row>
    <row r="14" spans="1:4" ht="24">
      <c r="A14" s="22" t="s">
        <v>42</v>
      </c>
      <c r="B14" s="22" t="s">
        <v>43</v>
      </c>
      <c r="C14" s="13">
        <v>0</v>
      </c>
      <c r="D14" s="13">
        <v>0</v>
      </c>
    </row>
    <row r="15" spans="1:4" ht="15">
      <c r="A15" s="22"/>
      <c r="B15" s="22" t="s">
        <v>44</v>
      </c>
      <c r="C15" s="14">
        <f>+C16+C17</f>
        <v>24</v>
      </c>
      <c r="D15" s="14">
        <f>+D16+D17</f>
        <v>12</v>
      </c>
    </row>
    <row r="16" spans="1:4" ht="15">
      <c r="A16" s="22" t="s">
        <v>45</v>
      </c>
      <c r="B16" s="22" t="s">
        <v>46</v>
      </c>
      <c r="C16" s="13">
        <v>0</v>
      </c>
      <c r="D16" s="13">
        <v>0</v>
      </c>
    </row>
    <row r="17" spans="1:4" ht="15">
      <c r="A17" s="22" t="s">
        <v>47</v>
      </c>
      <c r="B17" s="22" t="s">
        <v>48</v>
      </c>
      <c r="C17" s="13">
        <v>24</v>
      </c>
      <c r="D17" s="13">
        <v>12</v>
      </c>
    </row>
    <row r="18" spans="1:4" ht="15">
      <c r="A18" s="22"/>
      <c r="B18" s="22" t="s">
        <v>49</v>
      </c>
      <c r="C18" s="14">
        <f>+C19+C20+C21</f>
        <v>-148</v>
      </c>
      <c r="D18" s="14">
        <f>+D19+D20+D21</f>
        <v>-221</v>
      </c>
    </row>
    <row r="19" spans="1:4" ht="15">
      <c r="A19" s="22" t="s">
        <v>50</v>
      </c>
      <c r="B19" s="22" t="s">
        <v>51</v>
      </c>
      <c r="C19" s="13">
        <v>-116</v>
      </c>
      <c r="D19" s="13">
        <v>-183</v>
      </c>
    </row>
    <row r="20" spans="1:4" ht="15">
      <c r="A20" s="22" t="s">
        <v>52</v>
      </c>
      <c r="B20" s="22" t="s">
        <v>53</v>
      </c>
      <c r="C20" s="13">
        <v>-32</v>
      </c>
      <c r="D20" s="13">
        <v>-38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+C23+C24+C25+C26</f>
        <v>-399</v>
      </c>
      <c r="D22" s="14">
        <f>+D23+D24+D25+D26</f>
        <v>-699</v>
      </c>
    </row>
    <row r="23" spans="1:4" ht="35.25">
      <c r="A23" s="22" t="s">
        <v>57</v>
      </c>
      <c r="B23" s="22" t="s">
        <v>58</v>
      </c>
      <c r="C23" s="13">
        <v>-392</v>
      </c>
      <c r="D23" s="13">
        <v>-653</v>
      </c>
    </row>
    <row r="24" spans="1:4" ht="15">
      <c r="A24" s="22" t="s">
        <v>59</v>
      </c>
      <c r="B24" s="22" t="s">
        <v>60</v>
      </c>
      <c r="C24" s="13">
        <v>-7</v>
      </c>
      <c r="D24" s="13">
        <v>-38</v>
      </c>
    </row>
    <row r="25" spans="1:4" ht="15">
      <c r="A25" s="22" t="s">
        <v>61</v>
      </c>
      <c r="B25" s="22" t="s">
        <v>62</v>
      </c>
      <c r="C25" s="13">
        <v>0</v>
      </c>
      <c r="D25" s="13">
        <v>-8</v>
      </c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f>+C28+C29+C30</f>
        <v>-1</v>
      </c>
      <c r="D27" s="14">
        <f>+D28+D29+D30</f>
        <v>-4</v>
      </c>
    </row>
    <row r="28" spans="1:4" ht="15">
      <c r="A28" s="22" t="s">
        <v>66</v>
      </c>
      <c r="B28" s="22" t="s">
        <v>67</v>
      </c>
      <c r="C28" s="13">
        <v>-1</v>
      </c>
      <c r="D28" s="13">
        <v>-3</v>
      </c>
    </row>
    <row r="29" spans="1:4" ht="15">
      <c r="A29" s="22" t="s">
        <v>68</v>
      </c>
      <c r="B29" s="22" t="s">
        <v>69</v>
      </c>
      <c r="C29" s="13">
        <v>0</v>
      </c>
      <c r="D29" s="13">
        <v>-1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+D34+D38</f>
        <v>0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0</v>
      </c>
      <c r="D43" s="14">
        <f>+D44+D45</f>
        <v>-5</v>
      </c>
    </row>
    <row r="44" spans="1:4" ht="15">
      <c r="A44" s="22" t="s">
        <v>90</v>
      </c>
      <c r="B44" s="22" t="s">
        <v>91</v>
      </c>
      <c r="C44" s="13">
        <v>0</v>
      </c>
      <c r="D44" s="13">
        <v>-5</v>
      </c>
    </row>
    <row r="45" spans="1:4" ht="15">
      <c r="A45" s="22" t="s">
        <v>92</v>
      </c>
      <c r="B45" s="22" t="s">
        <v>93</v>
      </c>
      <c r="C45" s="13">
        <v>0</v>
      </c>
      <c r="D45" s="13">
        <v>0</v>
      </c>
    </row>
    <row r="46" spans="1:4" ht="15">
      <c r="A46" s="23"/>
      <c r="B46" s="23" t="s">
        <v>94</v>
      </c>
      <c r="C46" s="11">
        <f>+C7+C8+C9+C10+C15+C18+C22+C27+C31+C32+C33+C42+C43</f>
        <v>-233</v>
      </c>
      <c r="D46" s="11">
        <f>+D7+D8+D9+D10+D15+D18+D22+D27+D31+D32+D33+D42+D43</f>
        <v>-473</v>
      </c>
    </row>
    <row r="47" spans="1:4" ht="15">
      <c r="A47" s="22"/>
      <c r="B47" s="22" t="s">
        <v>95</v>
      </c>
      <c r="C47" s="14">
        <f>+C48+C49</f>
        <v>0</v>
      </c>
      <c r="D47" s="14">
        <f>+D48+D49</f>
        <v>1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1</v>
      </c>
    </row>
    <row r="50" spans="1:4" ht="15">
      <c r="A50" s="22"/>
      <c r="B50" s="22" t="s">
        <v>100</v>
      </c>
      <c r="C50" s="14">
        <f>+C51+C52+C53</f>
        <v>-2</v>
      </c>
      <c r="D50" s="14">
        <f>+D51+D52+D53</f>
        <v>-4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-2</v>
      </c>
      <c r="D52" s="13">
        <v>-4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-2</v>
      </c>
      <c r="D58" s="11">
        <f>+D47+D50+D54+D55+D56+D57</f>
        <v>-3</v>
      </c>
    </row>
    <row r="59" spans="1:4" ht="15">
      <c r="A59" s="23"/>
      <c r="B59" s="23" t="s">
        <v>115</v>
      </c>
      <c r="C59" s="11">
        <f>+C46+C58</f>
        <v>-235</v>
      </c>
      <c r="D59" s="11">
        <f>+D46+D58</f>
        <v>-476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-235</v>
      </c>
      <c r="D61" s="11">
        <f>+D59+D60</f>
        <v>-476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-235</v>
      </c>
      <c r="D64" s="11">
        <f>+D61+D63</f>
        <v>-476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5" width="11.57421875" style="7" customWidth="1"/>
    <col min="6" max="16384" width="9.140625" style="7" customWidth="1"/>
  </cols>
  <sheetData>
    <row r="1" spans="1:4" s="6" customFormat="1" ht="39.75" customHeight="1" thickBot="1">
      <c r="A1" s="76" t="s">
        <v>22</v>
      </c>
      <c r="B1" s="68"/>
      <c r="C1" s="68"/>
      <c r="D1" s="69"/>
    </row>
    <row r="2" spans="1:4" s="6" customFormat="1" ht="19.5" customHeight="1" thickBot="1">
      <c r="A2" s="77"/>
      <c r="B2" s="71"/>
      <c r="C2" s="71"/>
      <c r="D2" s="72"/>
    </row>
    <row r="3" spans="1:4" s="6" customFormat="1" ht="19.5" customHeight="1" thickBot="1">
      <c r="A3" s="78"/>
      <c r="B3" s="74"/>
      <c r="C3" s="74"/>
      <c r="D3" s="74"/>
    </row>
    <row r="4" spans="1:4" ht="19.5" customHeight="1" thickBot="1">
      <c r="A4" s="79" t="s">
        <v>23</v>
      </c>
      <c r="B4" s="79"/>
      <c r="C4" s="79"/>
      <c r="D4" s="79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v>-1438</v>
      </c>
      <c r="D6" s="11">
        <v>195</v>
      </c>
    </row>
    <row r="7" spans="1:4" ht="24">
      <c r="A7" s="22" t="s">
        <v>29</v>
      </c>
      <c r="B7" s="22" t="s">
        <v>30</v>
      </c>
      <c r="C7" s="27">
        <v>3389</v>
      </c>
      <c r="D7" s="13">
        <v>7607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v>-3970</v>
      </c>
      <c r="D10" s="14">
        <v>-8633</v>
      </c>
    </row>
    <row r="11" spans="1:4" ht="15">
      <c r="A11" s="22" t="s">
        <v>36</v>
      </c>
      <c r="B11" s="22" t="s">
        <v>37</v>
      </c>
      <c r="C11" s="27">
        <v>-4017</v>
      </c>
      <c r="D11" s="13">
        <v>-8578</v>
      </c>
    </row>
    <row r="12" spans="1:4" ht="35.25">
      <c r="A12" s="22" t="s">
        <v>38</v>
      </c>
      <c r="B12" s="22" t="s">
        <v>39</v>
      </c>
      <c r="C12" s="27">
        <v>-28</v>
      </c>
      <c r="D12" s="13">
        <v>-42</v>
      </c>
    </row>
    <row r="13" spans="1:4" ht="15">
      <c r="A13" s="22" t="s">
        <v>40</v>
      </c>
      <c r="B13" s="22" t="s">
        <v>41</v>
      </c>
      <c r="C13" s="27">
        <v>-49</v>
      </c>
      <c r="D13" s="13">
        <v>-134</v>
      </c>
    </row>
    <row r="14" spans="1:4" ht="24">
      <c r="A14" s="22" t="s">
        <v>42</v>
      </c>
      <c r="B14" s="22" t="s">
        <v>43</v>
      </c>
      <c r="C14" s="27">
        <v>124</v>
      </c>
      <c r="D14" s="13">
        <v>121</v>
      </c>
    </row>
    <row r="15" spans="1:4" ht="15">
      <c r="A15" s="22"/>
      <c r="B15" s="22" t="s">
        <v>44</v>
      </c>
      <c r="C15" s="14">
        <v>37719</v>
      </c>
      <c r="D15" s="14">
        <v>72678</v>
      </c>
    </row>
    <row r="16" spans="1:4" ht="15">
      <c r="A16" s="22" t="s">
        <v>45</v>
      </c>
      <c r="B16" s="22" t="s">
        <v>46</v>
      </c>
      <c r="C16" s="27">
        <v>317</v>
      </c>
      <c r="D16" s="13">
        <v>214</v>
      </c>
    </row>
    <row r="17" spans="1:4" ht="15">
      <c r="A17" s="22" t="s">
        <v>47</v>
      </c>
      <c r="B17" s="22" t="s">
        <v>48</v>
      </c>
      <c r="C17" s="27">
        <v>37402</v>
      </c>
      <c r="D17" s="13">
        <v>72464</v>
      </c>
    </row>
    <row r="18" spans="1:4" ht="15">
      <c r="A18" s="22"/>
      <c r="B18" s="22" t="s">
        <v>49</v>
      </c>
      <c r="C18" s="14">
        <v>-14498</v>
      </c>
      <c r="D18" s="14">
        <v>-26158</v>
      </c>
    </row>
    <row r="19" spans="1:4" ht="15">
      <c r="A19" s="22" t="s">
        <v>50</v>
      </c>
      <c r="B19" s="22" t="s">
        <v>51</v>
      </c>
      <c r="C19" s="13">
        <v>-11073</v>
      </c>
      <c r="D19" s="13">
        <v>-20213</v>
      </c>
    </row>
    <row r="20" spans="1:4" ht="15">
      <c r="A20" s="22" t="s">
        <v>52</v>
      </c>
      <c r="B20" s="22" t="s">
        <v>53</v>
      </c>
      <c r="C20" s="13">
        <v>-3425</v>
      </c>
      <c r="D20" s="13">
        <v>-5945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v>-23262</v>
      </c>
      <c r="D22" s="14">
        <v>-43622</v>
      </c>
    </row>
    <row r="23" spans="1:4" ht="35.25">
      <c r="A23" s="22" t="s">
        <v>57</v>
      </c>
      <c r="B23" s="22" t="s">
        <v>58</v>
      </c>
      <c r="C23" s="13">
        <v>-23173</v>
      </c>
      <c r="D23" s="13">
        <v>-43194</v>
      </c>
    </row>
    <row r="24" spans="1:4" ht="15">
      <c r="A24" s="22" t="s">
        <v>59</v>
      </c>
      <c r="B24" s="22" t="s">
        <v>60</v>
      </c>
      <c r="C24" s="13">
        <v>-89</v>
      </c>
      <c r="D24" s="13">
        <v>-428</v>
      </c>
    </row>
    <row r="25" spans="1:4" ht="15">
      <c r="A25" s="22" t="s">
        <v>61</v>
      </c>
      <c r="B25" s="22" t="s">
        <v>62</v>
      </c>
      <c r="C25" s="13">
        <v>0</v>
      </c>
      <c r="D25" s="13">
        <v>0</v>
      </c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v>-834</v>
      </c>
      <c r="D27" s="14">
        <v>-1803</v>
      </c>
    </row>
    <row r="28" spans="1:4" ht="15">
      <c r="A28" s="22" t="s">
        <v>66</v>
      </c>
      <c r="B28" s="22" t="s">
        <v>67</v>
      </c>
      <c r="C28" s="13">
        <v>-151</v>
      </c>
      <c r="D28" s="13">
        <v>-283</v>
      </c>
    </row>
    <row r="29" spans="1:4" ht="15">
      <c r="A29" s="22" t="s">
        <v>68</v>
      </c>
      <c r="B29" s="22" t="s">
        <v>69</v>
      </c>
      <c r="C29" s="13">
        <v>-683</v>
      </c>
      <c r="D29" s="13">
        <v>-1520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319</v>
      </c>
    </row>
    <row r="33" spans="1:4" s="30" customFormat="1" ht="15">
      <c r="A33" s="28"/>
      <c r="B33" s="28" t="s">
        <v>75</v>
      </c>
      <c r="C33" s="29">
        <v>0</v>
      </c>
      <c r="D33" s="29">
        <v>0</v>
      </c>
    </row>
    <row r="34" spans="1:4" s="30" customFormat="1" ht="15">
      <c r="A34" s="28"/>
      <c r="B34" s="28" t="s">
        <v>76</v>
      </c>
      <c r="C34" s="29">
        <v>0</v>
      </c>
      <c r="D34" s="29">
        <v>0</v>
      </c>
    </row>
    <row r="35" spans="1:4" s="31" customFormat="1" ht="15">
      <c r="A35" s="22" t="s">
        <v>77</v>
      </c>
      <c r="B35" s="22" t="s">
        <v>78</v>
      </c>
      <c r="C35" s="13">
        <v>0</v>
      </c>
      <c r="D35" s="13">
        <v>0</v>
      </c>
    </row>
    <row r="36" spans="1:4" s="31" customFormat="1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v>0</v>
      </c>
      <c r="D38" s="14"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v>0</v>
      </c>
      <c r="D43" s="14">
        <v>0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0</v>
      </c>
      <c r="D45" s="13">
        <v>0</v>
      </c>
    </row>
    <row r="46" spans="1:4" ht="15">
      <c r="A46" s="23"/>
      <c r="B46" s="23" t="s">
        <v>94</v>
      </c>
      <c r="C46" s="11">
        <v>-1456</v>
      </c>
      <c r="D46" s="11">
        <v>388</v>
      </c>
    </row>
    <row r="47" spans="1:4" ht="15">
      <c r="A47" s="22"/>
      <c r="B47" s="22" t="s">
        <v>95</v>
      </c>
      <c r="C47" s="14">
        <v>0</v>
      </c>
      <c r="D47" s="14"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v>-6</v>
      </c>
      <c r="D50" s="14">
        <v>-33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-6</v>
      </c>
      <c r="D52" s="13">
        <v>-33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24</v>
      </c>
      <c r="D55" s="13">
        <v>-160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v>18</v>
      </c>
      <c r="D58" s="11">
        <v>-193</v>
      </c>
    </row>
    <row r="59" spans="1:4" ht="15">
      <c r="A59" s="23"/>
      <c r="B59" s="23" t="s">
        <v>115</v>
      </c>
      <c r="C59" s="11">
        <v>-1438</v>
      </c>
      <c r="D59" s="11">
        <v>195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v>-1438</v>
      </c>
      <c r="D61" s="11">
        <v>195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v>-1438</v>
      </c>
      <c r="D64" s="11">
        <v>195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32"/>
      <c r="D69" s="33"/>
    </row>
    <row r="70" spans="1:4" ht="15">
      <c r="A70" s="17"/>
      <c r="B70" s="17"/>
      <c r="C70" s="32"/>
      <c r="D70" s="17"/>
    </row>
    <row r="71" spans="1:4" ht="15">
      <c r="A71" s="17"/>
      <c r="B71" s="17"/>
      <c r="C71" s="32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76" t="s">
        <v>22</v>
      </c>
      <c r="B1" s="68"/>
      <c r="C1" s="68"/>
      <c r="D1" s="69"/>
    </row>
    <row r="2" spans="1:4" s="6" customFormat="1" ht="19.5" customHeight="1" thickBot="1">
      <c r="A2" s="77"/>
      <c r="B2" s="71"/>
      <c r="C2" s="71"/>
      <c r="D2" s="72"/>
    </row>
    <row r="3" spans="1:4" s="6" customFormat="1" ht="19.5" customHeight="1" thickBot="1">
      <c r="A3" s="78"/>
      <c r="B3" s="74"/>
      <c r="C3" s="74"/>
      <c r="D3" s="74"/>
    </row>
    <row r="4" spans="1:4" ht="19.5" customHeight="1" thickBot="1">
      <c r="A4" s="79" t="s">
        <v>23</v>
      </c>
      <c r="B4" s="79"/>
      <c r="C4" s="79"/>
      <c r="D4" s="79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f>+C61</f>
        <v>143</v>
      </c>
      <c r="D6" s="11">
        <f>+D61</f>
        <v>-2098</v>
      </c>
    </row>
    <row r="7" spans="1:4" ht="24">
      <c r="A7" s="22" t="s">
        <v>29</v>
      </c>
      <c r="B7" s="22" t="s">
        <v>30</v>
      </c>
      <c r="C7" s="13">
        <v>3460</v>
      </c>
      <c r="D7" s="13">
        <v>8100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/>
      <c r="D9" s="13"/>
    </row>
    <row r="10" spans="1:4" ht="15">
      <c r="A10" s="22"/>
      <c r="B10" s="22" t="s">
        <v>35</v>
      </c>
      <c r="C10" s="14">
        <f>+C11+C12+C13+C14</f>
        <v>-3712</v>
      </c>
      <c r="D10" s="14">
        <f>+D11+D12+D13+D14</f>
        <v>-10522</v>
      </c>
    </row>
    <row r="11" spans="1:4" ht="15">
      <c r="A11" s="22" t="s">
        <v>36</v>
      </c>
      <c r="B11" s="22" t="s">
        <v>37</v>
      </c>
      <c r="C11" s="13">
        <v>0</v>
      </c>
      <c r="D11" s="13">
        <v>0</v>
      </c>
    </row>
    <row r="12" spans="1:4" ht="35.25">
      <c r="A12" s="22" t="s">
        <v>38</v>
      </c>
      <c r="B12" s="22" t="s">
        <v>39</v>
      </c>
      <c r="C12" s="13">
        <v>0</v>
      </c>
      <c r="D12" s="13">
        <v>0</v>
      </c>
    </row>
    <row r="13" spans="1:4" ht="15">
      <c r="A13" s="22" t="s">
        <v>40</v>
      </c>
      <c r="B13" s="22" t="s">
        <v>41</v>
      </c>
      <c r="C13" s="13">
        <v>-3712</v>
      </c>
      <c r="D13" s="13">
        <v>-10522</v>
      </c>
    </row>
    <row r="14" spans="1:4" ht="24">
      <c r="A14" s="22" t="s">
        <v>42</v>
      </c>
      <c r="B14" s="22" t="s">
        <v>43</v>
      </c>
      <c r="C14" s="13">
        <v>0</v>
      </c>
      <c r="D14" s="13">
        <v>0</v>
      </c>
    </row>
    <row r="15" spans="1:4" ht="15">
      <c r="A15" s="22"/>
      <c r="B15" s="22" t="s">
        <v>44</v>
      </c>
      <c r="C15" s="14">
        <f>+C16+C17</f>
        <v>612</v>
      </c>
      <c r="D15" s="14">
        <f>+D16+D17</f>
        <v>1022</v>
      </c>
    </row>
    <row r="16" spans="1:4" ht="15">
      <c r="A16" s="22" t="s">
        <v>45</v>
      </c>
      <c r="B16" s="22" t="s">
        <v>46</v>
      </c>
      <c r="C16" s="13">
        <v>612</v>
      </c>
      <c r="D16" s="13">
        <v>972</v>
      </c>
    </row>
    <row r="17" spans="1:4" ht="15">
      <c r="A17" s="22" t="s">
        <v>47</v>
      </c>
      <c r="B17" s="22" t="s">
        <v>48</v>
      </c>
      <c r="C17" s="13">
        <v>0</v>
      </c>
      <c r="D17" s="13">
        <v>50</v>
      </c>
    </row>
    <row r="18" spans="1:4" ht="15">
      <c r="A18" s="22"/>
      <c r="B18" s="22" t="s">
        <v>49</v>
      </c>
      <c r="C18" s="14">
        <f>+C19+C20+C21</f>
        <v>-120</v>
      </c>
      <c r="D18" s="14">
        <f>+D19+D20+D21</f>
        <v>-237</v>
      </c>
    </row>
    <row r="19" spans="1:4" ht="15">
      <c r="A19" s="22" t="s">
        <v>50</v>
      </c>
      <c r="B19" s="22" t="s">
        <v>51</v>
      </c>
      <c r="C19" s="13">
        <v>-93</v>
      </c>
      <c r="D19" s="13">
        <v>-184</v>
      </c>
    </row>
    <row r="20" spans="1:4" ht="15">
      <c r="A20" s="22" t="s">
        <v>52</v>
      </c>
      <c r="B20" s="22" t="s">
        <v>53</v>
      </c>
      <c r="C20" s="13">
        <v>-27</v>
      </c>
      <c r="D20" s="13">
        <v>-53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+C23+C24+C25+C26</f>
        <v>-97</v>
      </c>
      <c r="D22" s="14">
        <f>+D23+D24+D25+D26</f>
        <v>-458</v>
      </c>
    </row>
    <row r="23" spans="1:4" ht="35.25">
      <c r="A23" s="22" t="s">
        <v>57</v>
      </c>
      <c r="B23" s="22" t="s">
        <v>58</v>
      </c>
      <c r="C23" s="13">
        <v>-40</v>
      </c>
      <c r="D23" s="13">
        <v>-54</v>
      </c>
    </row>
    <row r="24" spans="1:4" ht="15">
      <c r="A24" s="22" t="s">
        <v>59</v>
      </c>
      <c r="B24" s="22" t="s">
        <v>60</v>
      </c>
      <c r="C24" s="13">
        <v>-43</v>
      </c>
      <c r="D24" s="13">
        <v>-404</v>
      </c>
    </row>
    <row r="25" spans="1:4" ht="15">
      <c r="A25" s="22" t="s">
        <v>61</v>
      </c>
      <c r="B25" s="22" t="s">
        <v>62</v>
      </c>
      <c r="C25" s="13">
        <v>0</v>
      </c>
      <c r="D25" s="13">
        <v>0</v>
      </c>
    </row>
    <row r="26" spans="1:4" ht="15">
      <c r="A26" s="22" t="s">
        <v>63</v>
      </c>
      <c r="B26" s="22" t="s">
        <v>64</v>
      </c>
      <c r="C26" s="13">
        <v>-14</v>
      </c>
      <c r="D26" s="13">
        <v>0</v>
      </c>
    </row>
    <row r="27" spans="1:4" ht="15">
      <c r="A27" s="22"/>
      <c r="B27" s="22" t="s">
        <v>65</v>
      </c>
      <c r="C27" s="14">
        <f>+C28+C29+C30</f>
        <v>0</v>
      </c>
      <c r="D27" s="14">
        <f>+D28+D29+D30</f>
        <v>-3</v>
      </c>
    </row>
    <row r="28" spans="1:4" ht="15">
      <c r="A28" s="22" t="s">
        <v>66</v>
      </c>
      <c r="B28" s="22" t="s">
        <v>67</v>
      </c>
      <c r="C28" s="13">
        <v>0</v>
      </c>
      <c r="D28" s="13">
        <v>0</v>
      </c>
    </row>
    <row r="29" spans="1:4" ht="15">
      <c r="A29" s="22" t="s">
        <v>68</v>
      </c>
      <c r="B29" s="22" t="s">
        <v>69</v>
      </c>
      <c r="C29" s="13">
        <v>0</v>
      </c>
      <c r="D29" s="13">
        <v>-3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+D34+D38</f>
        <v>0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0</v>
      </c>
      <c r="D43" s="14">
        <f>+D44+D45</f>
        <v>0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0</v>
      </c>
      <c r="D45" s="13">
        <v>0</v>
      </c>
    </row>
    <row r="46" spans="1:4" ht="15">
      <c r="A46" s="23"/>
      <c r="B46" s="23" t="s">
        <v>94</v>
      </c>
      <c r="C46" s="11">
        <f>+C7+C8+C9+C10+C15+C18+C22+C27+C31+C32+C33+C42+C43</f>
        <v>143</v>
      </c>
      <c r="D46" s="11">
        <f>+D7+D8+D9+D10+D15+D18+D22+D27+D31+D32+D33+D42+D43</f>
        <v>-2098</v>
      </c>
    </row>
    <row r="47" spans="1:4" ht="15">
      <c r="A47" s="22"/>
      <c r="B47" s="22" t="s">
        <v>95</v>
      </c>
      <c r="C47" s="14">
        <f>+C48+C49</f>
        <v>0</v>
      </c>
      <c r="D47" s="14">
        <f>+D48+D49</f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f>+C51+C52+C53</f>
        <v>0</v>
      </c>
      <c r="D50" s="14">
        <f>+D51+D52+D53</f>
        <v>0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0</v>
      </c>
      <c r="D52" s="13">
        <v>0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0</v>
      </c>
      <c r="D58" s="11">
        <f>+D47+D50+D54+D55+D56+D57</f>
        <v>0</v>
      </c>
    </row>
    <row r="59" spans="1:4" ht="15">
      <c r="A59" s="23"/>
      <c r="B59" s="23" t="s">
        <v>115</v>
      </c>
      <c r="C59" s="11">
        <f>+C46+C58</f>
        <v>143</v>
      </c>
      <c r="D59" s="11">
        <f>+D46+D58</f>
        <v>-2098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143</v>
      </c>
      <c r="D61" s="11">
        <f>+D59+D60</f>
        <v>-2098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143</v>
      </c>
      <c r="D64" s="11">
        <f>+D61+D63</f>
        <v>-2098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28.8515625" style="7" customWidth="1"/>
    <col min="2" max="2" width="86.57421875" style="7" customWidth="1"/>
    <col min="3" max="4" width="15.421875" style="7" customWidth="1"/>
    <col min="5" max="16384" width="9.140625" style="7" customWidth="1"/>
  </cols>
  <sheetData>
    <row r="1" spans="1:4" s="6" customFormat="1" ht="39.75" customHeight="1" thickBot="1">
      <c r="A1" s="76" t="s">
        <v>22</v>
      </c>
      <c r="B1" s="68"/>
      <c r="C1" s="68"/>
      <c r="D1" s="69"/>
    </row>
    <row r="2" spans="1:4" s="6" customFormat="1" ht="19.5" customHeight="1" thickBot="1">
      <c r="A2" s="77"/>
      <c r="B2" s="71"/>
      <c r="C2" s="71"/>
      <c r="D2" s="72"/>
    </row>
    <row r="3" spans="1:4" s="6" customFormat="1" ht="19.5" customHeight="1" thickBot="1">
      <c r="A3" s="78"/>
      <c r="B3" s="74"/>
      <c r="C3" s="74"/>
      <c r="D3" s="74"/>
    </row>
    <row r="4" spans="1:4" ht="19.5" customHeight="1" thickBot="1">
      <c r="A4" s="79" t="s">
        <v>23</v>
      </c>
      <c r="B4" s="79"/>
      <c r="C4" s="79"/>
      <c r="D4" s="79"/>
    </row>
    <row r="5" spans="1:4" ht="15.75" thickBot="1">
      <c r="A5" s="19" t="s">
        <v>24</v>
      </c>
      <c r="B5" s="19" t="s">
        <v>25</v>
      </c>
      <c r="C5" s="19" t="s">
        <v>26</v>
      </c>
      <c r="D5" s="19" t="s">
        <v>27</v>
      </c>
    </row>
    <row r="6" spans="1:4" ht="15">
      <c r="A6" s="20"/>
      <c r="B6" s="21" t="s">
        <v>28</v>
      </c>
      <c r="C6" s="11">
        <f>+C61</f>
        <v>-184</v>
      </c>
      <c r="D6" s="11">
        <f>+D61</f>
        <v>498</v>
      </c>
    </row>
    <row r="7" spans="1:4" ht="24">
      <c r="A7" s="22" t="s">
        <v>29</v>
      </c>
      <c r="B7" s="22" t="s">
        <v>30</v>
      </c>
      <c r="C7" s="13">
        <v>9064</v>
      </c>
      <c r="D7" s="13">
        <v>18131</v>
      </c>
    </row>
    <row r="8" spans="1:4" ht="15">
      <c r="A8" s="22" t="s">
        <v>31</v>
      </c>
      <c r="B8" s="22" t="s">
        <v>32</v>
      </c>
      <c r="C8" s="13">
        <v>0</v>
      </c>
      <c r="D8" s="13">
        <v>0</v>
      </c>
    </row>
    <row r="9" spans="1:4" ht="15">
      <c r="A9" s="22" t="s">
        <v>33</v>
      </c>
      <c r="B9" s="22" t="s">
        <v>34</v>
      </c>
      <c r="C9" s="13">
        <v>0</v>
      </c>
      <c r="D9" s="13">
        <v>0</v>
      </c>
    </row>
    <row r="10" spans="1:4" ht="15">
      <c r="A10" s="22"/>
      <c r="B10" s="22" t="s">
        <v>35</v>
      </c>
      <c r="C10" s="14">
        <f>+C11+C12+C13+C14</f>
        <v>-816</v>
      </c>
      <c r="D10" s="14">
        <f>+D11+D12+D13+D14</f>
        <v>-1870</v>
      </c>
    </row>
    <row r="11" spans="1:4" ht="15">
      <c r="A11" s="22" t="s">
        <v>36</v>
      </c>
      <c r="B11" s="22" t="s">
        <v>37</v>
      </c>
      <c r="C11" s="13">
        <v>-373</v>
      </c>
      <c r="D11" s="13">
        <v>-795</v>
      </c>
    </row>
    <row r="12" spans="1:4" ht="35.25">
      <c r="A12" s="22" t="s">
        <v>38</v>
      </c>
      <c r="B12" s="22" t="s">
        <v>39</v>
      </c>
      <c r="C12" s="13">
        <v>-443</v>
      </c>
      <c r="D12" s="13">
        <v>-1061</v>
      </c>
    </row>
    <row r="13" spans="1:4" ht="15">
      <c r="A13" s="22" t="s">
        <v>40</v>
      </c>
      <c r="B13" s="22" t="s">
        <v>41</v>
      </c>
      <c r="C13" s="13">
        <v>0</v>
      </c>
      <c r="D13" s="13">
        <v>-14</v>
      </c>
    </row>
    <row r="14" spans="1:4" ht="24">
      <c r="A14" s="22" t="s">
        <v>42</v>
      </c>
      <c r="B14" s="22" t="s">
        <v>43</v>
      </c>
      <c r="C14" s="13">
        <v>0</v>
      </c>
      <c r="D14" s="13">
        <v>0</v>
      </c>
    </row>
    <row r="15" spans="1:4" ht="15">
      <c r="A15" s="22"/>
      <c r="B15" s="22" t="s">
        <v>44</v>
      </c>
      <c r="C15" s="14">
        <f>+C16+C17</f>
        <v>0</v>
      </c>
      <c r="D15" s="14">
        <f>+D16+D17</f>
        <v>79</v>
      </c>
    </row>
    <row r="16" spans="1:4" ht="15">
      <c r="A16" s="22" t="s">
        <v>45</v>
      </c>
      <c r="B16" s="22" t="s">
        <v>46</v>
      </c>
      <c r="C16" s="13">
        <v>0</v>
      </c>
      <c r="D16" s="13">
        <v>79</v>
      </c>
    </row>
    <row r="17" spans="1:4" ht="15">
      <c r="A17" s="22" t="s">
        <v>47</v>
      </c>
      <c r="B17" s="22" t="s">
        <v>48</v>
      </c>
      <c r="C17" s="13">
        <v>0</v>
      </c>
      <c r="D17" s="13">
        <v>0</v>
      </c>
    </row>
    <row r="18" spans="1:4" ht="15">
      <c r="A18" s="22"/>
      <c r="B18" s="22" t="s">
        <v>49</v>
      </c>
      <c r="C18" s="14">
        <f>+C19+C20+C21</f>
        <v>-7483</v>
      </c>
      <c r="D18" s="14">
        <f>+D19+D20+D21</f>
        <v>-13786</v>
      </c>
    </row>
    <row r="19" spans="1:4" ht="15">
      <c r="A19" s="22" t="s">
        <v>50</v>
      </c>
      <c r="B19" s="22" t="s">
        <v>51</v>
      </c>
      <c r="C19" s="13">
        <v>-5920</v>
      </c>
      <c r="D19" s="13">
        <v>-10843</v>
      </c>
    </row>
    <row r="20" spans="1:4" ht="15">
      <c r="A20" s="22" t="s">
        <v>52</v>
      </c>
      <c r="B20" s="22" t="s">
        <v>53</v>
      </c>
      <c r="C20" s="13">
        <v>-1563</v>
      </c>
      <c r="D20" s="13">
        <v>-2943</v>
      </c>
    </row>
    <row r="21" spans="1:4" ht="15">
      <c r="A21" s="22" t="s">
        <v>54</v>
      </c>
      <c r="B21" s="22" t="s">
        <v>55</v>
      </c>
      <c r="C21" s="13">
        <v>0</v>
      </c>
      <c r="D21" s="13">
        <v>0</v>
      </c>
    </row>
    <row r="22" spans="1:4" ht="15">
      <c r="A22" s="22"/>
      <c r="B22" s="22" t="s">
        <v>56</v>
      </c>
      <c r="C22" s="14">
        <f>+C23+C24+C25+C26</f>
        <v>-846</v>
      </c>
      <c r="D22" s="14">
        <f>+D23+D24+D25+D26</f>
        <v>-1726</v>
      </c>
    </row>
    <row r="23" spans="1:4" ht="35.25">
      <c r="A23" s="22" t="s">
        <v>57</v>
      </c>
      <c r="B23" s="22" t="s">
        <v>58</v>
      </c>
      <c r="C23" s="13">
        <v>-846</v>
      </c>
      <c r="D23" s="13">
        <v>-1723</v>
      </c>
    </row>
    <row r="24" spans="1:4" ht="15">
      <c r="A24" s="22" t="s">
        <v>59</v>
      </c>
      <c r="B24" s="22" t="s">
        <v>60</v>
      </c>
      <c r="C24" s="13">
        <v>0</v>
      </c>
      <c r="D24" s="13">
        <v>-3</v>
      </c>
    </row>
    <row r="25" spans="1:4" ht="15">
      <c r="A25" s="22" t="s">
        <v>61</v>
      </c>
      <c r="B25" s="22" t="s">
        <v>62</v>
      </c>
      <c r="C25" s="13">
        <v>0</v>
      </c>
      <c r="D25" s="13">
        <v>0</v>
      </c>
    </row>
    <row r="26" spans="1:4" ht="15">
      <c r="A26" s="22" t="s">
        <v>63</v>
      </c>
      <c r="B26" s="22" t="s">
        <v>64</v>
      </c>
      <c r="C26" s="13">
        <v>0</v>
      </c>
      <c r="D26" s="13">
        <v>0</v>
      </c>
    </row>
    <row r="27" spans="1:4" ht="15">
      <c r="A27" s="22"/>
      <c r="B27" s="22" t="s">
        <v>65</v>
      </c>
      <c r="C27" s="14">
        <f>+C28+C29+C30</f>
        <v>-103</v>
      </c>
      <c r="D27" s="14">
        <f>+D28+D29+D30</f>
        <v>-333</v>
      </c>
    </row>
    <row r="28" spans="1:4" ht="15">
      <c r="A28" s="22" t="s">
        <v>66</v>
      </c>
      <c r="B28" s="22" t="s">
        <v>67</v>
      </c>
      <c r="C28" s="13">
        <v>-34</v>
      </c>
      <c r="D28" s="13">
        <v>-66</v>
      </c>
    </row>
    <row r="29" spans="1:4" ht="15">
      <c r="A29" s="22" t="s">
        <v>68</v>
      </c>
      <c r="B29" s="22" t="s">
        <v>69</v>
      </c>
      <c r="C29" s="13">
        <v>-69</v>
      </c>
      <c r="D29" s="13">
        <v>-267</v>
      </c>
    </row>
    <row r="30" spans="1:4" ht="15">
      <c r="A30" s="22" t="s">
        <v>70</v>
      </c>
      <c r="B30" s="22" t="s">
        <v>71</v>
      </c>
      <c r="C30" s="13">
        <v>0</v>
      </c>
      <c r="D30" s="13">
        <v>0</v>
      </c>
    </row>
    <row r="31" spans="1:4" ht="15">
      <c r="A31" s="22"/>
      <c r="B31" s="22" t="s">
        <v>72</v>
      </c>
      <c r="C31" s="13">
        <v>0</v>
      </c>
      <c r="D31" s="13">
        <v>0</v>
      </c>
    </row>
    <row r="32" spans="1:4" ht="15">
      <c r="A32" s="22" t="s">
        <v>73</v>
      </c>
      <c r="B32" s="22" t="s">
        <v>74</v>
      </c>
      <c r="C32" s="13">
        <v>0</v>
      </c>
      <c r="D32" s="13">
        <v>0</v>
      </c>
    </row>
    <row r="33" spans="1:4" ht="15">
      <c r="A33" s="22"/>
      <c r="B33" s="22" t="s">
        <v>75</v>
      </c>
      <c r="C33" s="14">
        <f>+C34+C38</f>
        <v>0</v>
      </c>
      <c r="D33" s="14">
        <f>+D34+D38</f>
        <v>0</v>
      </c>
    </row>
    <row r="34" spans="1:4" ht="15">
      <c r="A34" s="22"/>
      <c r="B34" s="22" t="s">
        <v>76</v>
      </c>
      <c r="C34" s="14">
        <f>+C35+C36+C37</f>
        <v>0</v>
      </c>
      <c r="D34" s="14">
        <f>+D35+D36+D37</f>
        <v>0</v>
      </c>
    </row>
    <row r="35" spans="1:4" ht="15">
      <c r="A35" s="22" t="s">
        <v>77</v>
      </c>
      <c r="B35" s="22" t="s">
        <v>78</v>
      </c>
      <c r="C35" s="13">
        <v>0</v>
      </c>
      <c r="D35" s="13">
        <v>0</v>
      </c>
    </row>
    <row r="36" spans="1:4" ht="15">
      <c r="A36" s="22" t="s">
        <v>79</v>
      </c>
      <c r="B36" s="22" t="s">
        <v>80</v>
      </c>
      <c r="C36" s="13">
        <v>0</v>
      </c>
      <c r="D36" s="13">
        <v>0</v>
      </c>
    </row>
    <row r="37" spans="1:4" ht="15">
      <c r="A37" s="22" t="s">
        <v>81</v>
      </c>
      <c r="B37" s="22" t="s">
        <v>82</v>
      </c>
      <c r="C37" s="13">
        <v>0</v>
      </c>
      <c r="D37" s="13">
        <v>0</v>
      </c>
    </row>
    <row r="38" spans="1:4" ht="15">
      <c r="A38" s="22"/>
      <c r="B38" s="22" t="s">
        <v>83</v>
      </c>
      <c r="C38" s="14">
        <f>+C39+C40+C41</f>
        <v>0</v>
      </c>
      <c r="D38" s="14">
        <f>+D39+D40+D41</f>
        <v>0</v>
      </c>
    </row>
    <row r="39" spans="1:4" ht="15">
      <c r="A39" s="22" t="s">
        <v>84</v>
      </c>
      <c r="B39" s="22" t="s">
        <v>78</v>
      </c>
      <c r="C39" s="13">
        <v>0</v>
      </c>
      <c r="D39" s="13">
        <v>0</v>
      </c>
    </row>
    <row r="40" spans="1:4" ht="15">
      <c r="A40" s="22" t="s">
        <v>85</v>
      </c>
      <c r="B40" s="22" t="s">
        <v>80</v>
      </c>
      <c r="C40" s="13">
        <v>0</v>
      </c>
      <c r="D40" s="13">
        <v>0</v>
      </c>
    </row>
    <row r="41" spans="1:4" ht="15">
      <c r="A41" s="22" t="s">
        <v>86</v>
      </c>
      <c r="B41" s="22" t="s">
        <v>82</v>
      </c>
      <c r="C41" s="13">
        <v>0</v>
      </c>
      <c r="D41" s="13">
        <v>0</v>
      </c>
    </row>
    <row r="42" spans="1:4" ht="15">
      <c r="A42" s="22" t="s">
        <v>87</v>
      </c>
      <c r="B42" s="22" t="s">
        <v>88</v>
      </c>
      <c r="C42" s="13">
        <v>0</v>
      </c>
      <c r="D42" s="13">
        <v>0</v>
      </c>
    </row>
    <row r="43" spans="1:4" ht="15">
      <c r="A43" s="22" t="s">
        <v>87</v>
      </c>
      <c r="B43" s="22" t="s">
        <v>89</v>
      </c>
      <c r="C43" s="14">
        <f>+C44+C45</f>
        <v>0</v>
      </c>
      <c r="D43" s="14">
        <f>+D44+D45</f>
        <v>4</v>
      </c>
    </row>
    <row r="44" spans="1:4" ht="15">
      <c r="A44" s="22" t="s">
        <v>90</v>
      </c>
      <c r="B44" s="22" t="s">
        <v>91</v>
      </c>
      <c r="C44" s="13">
        <v>0</v>
      </c>
      <c r="D44" s="13">
        <v>0</v>
      </c>
    </row>
    <row r="45" spans="1:4" ht="15">
      <c r="A45" s="22" t="s">
        <v>92</v>
      </c>
      <c r="B45" s="22" t="s">
        <v>93</v>
      </c>
      <c r="C45" s="13">
        <v>0</v>
      </c>
      <c r="D45" s="13">
        <v>4</v>
      </c>
    </row>
    <row r="46" spans="1:4" ht="15">
      <c r="A46" s="23"/>
      <c r="B46" s="23" t="s">
        <v>94</v>
      </c>
      <c r="C46" s="11">
        <f>+C7+C8+C9+C10+C15+C18+C22+C27+C31+C32+C33+C42+C43</f>
        <v>-184</v>
      </c>
      <c r="D46" s="11">
        <f>+D7+D8+D9+D10+D15+D18+D22+D27+D31+D32+D33+D42+D43</f>
        <v>499</v>
      </c>
    </row>
    <row r="47" spans="1:4" ht="15">
      <c r="A47" s="22"/>
      <c r="B47" s="22" t="s">
        <v>95</v>
      </c>
      <c r="C47" s="14">
        <f>+C48+C49</f>
        <v>0</v>
      </c>
      <c r="D47" s="14">
        <f>+D48+D49</f>
        <v>0</v>
      </c>
    </row>
    <row r="48" spans="1:4" ht="15">
      <c r="A48" s="22" t="s">
        <v>96</v>
      </c>
      <c r="B48" s="22" t="s">
        <v>97</v>
      </c>
      <c r="C48" s="13">
        <v>0</v>
      </c>
      <c r="D48" s="13">
        <v>0</v>
      </c>
    </row>
    <row r="49" spans="1:4" ht="15">
      <c r="A49" s="22" t="s">
        <v>98</v>
      </c>
      <c r="B49" s="22" t="s">
        <v>99</v>
      </c>
      <c r="C49" s="13">
        <v>0</v>
      </c>
      <c r="D49" s="13">
        <v>0</v>
      </c>
    </row>
    <row r="50" spans="1:4" ht="15">
      <c r="A50" s="22"/>
      <c r="B50" s="22" t="s">
        <v>100</v>
      </c>
      <c r="C50" s="14">
        <f>+C51+C52+C53</f>
        <v>0</v>
      </c>
      <c r="D50" s="14">
        <f>+D51+D52+D53</f>
        <v>-1</v>
      </c>
    </row>
    <row r="51" spans="1:4" ht="46.5">
      <c r="A51" s="22" t="s">
        <v>101</v>
      </c>
      <c r="B51" s="22" t="s">
        <v>102</v>
      </c>
      <c r="C51" s="13">
        <v>0</v>
      </c>
      <c r="D51" s="13">
        <v>0</v>
      </c>
    </row>
    <row r="52" spans="1:4" ht="57.75">
      <c r="A52" s="22" t="s">
        <v>103</v>
      </c>
      <c r="B52" s="22" t="s">
        <v>104</v>
      </c>
      <c r="C52" s="13">
        <v>0</v>
      </c>
      <c r="D52" s="13">
        <v>-1</v>
      </c>
    </row>
    <row r="53" spans="1:4" ht="15">
      <c r="A53" s="22" t="s">
        <v>105</v>
      </c>
      <c r="B53" s="22" t="s">
        <v>106</v>
      </c>
      <c r="C53" s="13">
        <v>0</v>
      </c>
      <c r="D53" s="13">
        <v>0</v>
      </c>
    </row>
    <row r="54" spans="1:4" ht="15">
      <c r="A54" s="22" t="s">
        <v>107</v>
      </c>
      <c r="B54" s="22" t="s">
        <v>108</v>
      </c>
      <c r="C54" s="13">
        <v>0</v>
      </c>
      <c r="D54" s="13">
        <v>0</v>
      </c>
    </row>
    <row r="55" spans="1:4" ht="15">
      <c r="A55" s="22" t="s">
        <v>109</v>
      </c>
      <c r="B55" s="22" t="s">
        <v>110</v>
      </c>
      <c r="C55" s="13">
        <v>0</v>
      </c>
      <c r="D55" s="13">
        <v>0</v>
      </c>
    </row>
    <row r="56" spans="1:4" ht="24">
      <c r="A56" s="22" t="s">
        <v>111</v>
      </c>
      <c r="B56" s="22" t="s">
        <v>112</v>
      </c>
      <c r="C56" s="13">
        <v>0</v>
      </c>
      <c r="D56" s="13">
        <v>0</v>
      </c>
    </row>
    <row r="57" spans="1:4" ht="15">
      <c r="A57" s="22"/>
      <c r="B57" s="22" t="s">
        <v>113</v>
      </c>
      <c r="C57" s="13">
        <v>0</v>
      </c>
      <c r="D57" s="13">
        <v>0</v>
      </c>
    </row>
    <row r="58" spans="1:4" ht="15">
      <c r="A58" s="23"/>
      <c r="B58" s="23" t="s">
        <v>114</v>
      </c>
      <c r="C58" s="11">
        <f>+C47+C50+C54+C55+C56+C57</f>
        <v>0</v>
      </c>
      <c r="D58" s="11">
        <f>+D47+D50+D54+D55+D56+D57</f>
        <v>-1</v>
      </c>
    </row>
    <row r="59" spans="1:4" ht="15">
      <c r="A59" s="23"/>
      <c r="B59" s="23" t="s">
        <v>115</v>
      </c>
      <c r="C59" s="11">
        <f>+C46+C58</f>
        <v>-184</v>
      </c>
      <c r="D59" s="11">
        <f>+D46+D58</f>
        <v>498</v>
      </c>
    </row>
    <row r="60" spans="1:4" ht="15">
      <c r="A60" s="22" t="s">
        <v>116</v>
      </c>
      <c r="B60" s="22" t="s">
        <v>117</v>
      </c>
      <c r="C60" s="13">
        <v>0</v>
      </c>
      <c r="D60" s="13">
        <v>0</v>
      </c>
    </row>
    <row r="61" spans="1:4" ht="24">
      <c r="A61" s="23"/>
      <c r="B61" s="23" t="s">
        <v>118</v>
      </c>
      <c r="C61" s="11">
        <f>+C59+C60</f>
        <v>-184</v>
      </c>
      <c r="D61" s="11">
        <f>+D59+D60</f>
        <v>498</v>
      </c>
    </row>
    <row r="62" spans="1:4" ht="15">
      <c r="A62" s="20"/>
      <c r="B62" s="21" t="s">
        <v>119</v>
      </c>
      <c r="C62" s="16" t="s">
        <v>24</v>
      </c>
      <c r="D62" s="16" t="s">
        <v>24</v>
      </c>
    </row>
    <row r="63" spans="1:4" ht="15">
      <c r="A63" s="22"/>
      <c r="B63" s="22" t="s">
        <v>120</v>
      </c>
      <c r="C63" s="13">
        <v>0</v>
      </c>
      <c r="D63" s="13">
        <v>0</v>
      </c>
    </row>
    <row r="64" spans="1:4" ht="15">
      <c r="A64" s="22"/>
      <c r="B64" s="22" t="s">
        <v>121</v>
      </c>
      <c r="C64" s="11">
        <f>+C61+C63</f>
        <v>-184</v>
      </c>
      <c r="D64" s="11">
        <f>+D61+D63</f>
        <v>498</v>
      </c>
    </row>
    <row r="65" spans="1:4" ht="15">
      <c r="A65" s="17"/>
      <c r="B65" s="17"/>
      <c r="C65" s="17"/>
      <c r="D65" s="17"/>
    </row>
    <row r="66" spans="1:4" ht="15">
      <c r="A66" s="24" t="s">
        <v>122</v>
      </c>
      <c r="B66" s="17"/>
      <c r="C66" s="17"/>
      <c r="D66" s="17"/>
    </row>
    <row r="67" spans="1:4" ht="15">
      <c r="A67" s="17"/>
      <c r="B67" s="17"/>
      <c r="C67" s="17"/>
      <c r="D67" s="17"/>
    </row>
    <row r="68" spans="1:4" ht="15">
      <c r="A68" s="17"/>
      <c r="B68" s="17"/>
      <c r="C68" s="17"/>
      <c r="D68" s="17"/>
    </row>
    <row r="69" spans="1:4" ht="15">
      <c r="A69" s="17"/>
      <c r="B69" s="17"/>
      <c r="C69" s="17"/>
      <c r="D69" s="17"/>
    </row>
    <row r="70" spans="1:4" ht="15">
      <c r="A70" s="17"/>
      <c r="B70" s="17"/>
      <c r="C70" s="17"/>
      <c r="D70" s="17"/>
    </row>
    <row r="71" spans="1:4" ht="15">
      <c r="A71" s="17"/>
      <c r="B71" s="17"/>
      <c r="C71" s="17"/>
      <c r="D71" s="17"/>
    </row>
    <row r="72" spans="1:4" ht="15">
      <c r="A72" s="17"/>
      <c r="B72" s="17"/>
      <c r="C72" s="17"/>
      <c r="D72" s="17"/>
    </row>
    <row r="73" spans="1:4" ht="15">
      <c r="A73" s="17"/>
      <c r="B73" s="17"/>
      <c r="C73" s="17"/>
      <c r="D73" s="17"/>
    </row>
    <row r="74" spans="1:4" ht="15">
      <c r="A74" s="17"/>
      <c r="B74" s="17"/>
      <c r="C74" s="17"/>
      <c r="D74" s="17"/>
    </row>
    <row r="75" spans="1:4" ht="15">
      <c r="A75" s="17"/>
      <c r="B75" s="17"/>
      <c r="C75" s="17"/>
      <c r="D75" s="17"/>
    </row>
    <row r="76" spans="1:4" ht="15">
      <c r="A76" s="17"/>
      <c r="B76" s="17"/>
      <c r="C76" s="17"/>
      <c r="D76" s="17"/>
    </row>
    <row r="77" spans="1:4" ht="15">
      <c r="A77" s="17"/>
      <c r="B77" s="17"/>
      <c r="C77" s="17"/>
      <c r="D77" s="17"/>
    </row>
    <row r="78" spans="1:4" ht="15">
      <c r="A78" s="17"/>
      <c r="B78" s="17"/>
      <c r="C78" s="17"/>
      <c r="D78" s="17"/>
    </row>
    <row r="79" spans="1:4" ht="15">
      <c r="A79" s="17"/>
      <c r="B79" s="17"/>
      <c r="C79" s="17"/>
      <c r="D79" s="17"/>
    </row>
    <row r="80" spans="1:4" ht="15">
      <c r="A80" s="17"/>
      <c r="B80" s="17"/>
      <c r="C80" s="17"/>
      <c r="D80" s="17"/>
    </row>
    <row r="81" spans="1:4" ht="15">
      <c r="A81" s="17"/>
      <c r="B81" s="17"/>
      <c r="C81" s="17"/>
      <c r="D81" s="17"/>
    </row>
    <row r="82" spans="1:4" ht="15">
      <c r="A82" s="17"/>
      <c r="B82" s="17"/>
      <c r="C82" s="17"/>
      <c r="D82" s="17"/>
    </row>
    <row r="83" spans="1:4" ht="15">
      <c r="A83" s="17"/>
      <c r="B83" s="17"/>
      <c r="C83" s="17"/>
      <c r="D83" s="17"/>
    </row>
    <row r="84" spans="1:4" ht="15">
      <c r="A84" s="17"/>
      <c r="B84" s="17"/>
      <c r="C84" s="17"/>
      <c r="D84" s="17"/>
    </row>
    <row r="85" spans="1:4" ht="15">
      <c r="A85" s="17"/>
      <c r="B85" s="17"/>
      <c r="C85" s="17"/>
      <c r="D85" s="17"/>
    </row>
    <row r="86" spans="1:4" ht="15">
      <c r="A86" s="17"/>
      <c r="B86" s="17"/>
      <c r="C86" s="17"/>
      <c r="D86" s="17"/>
    </row>
    <row r="87" spans="1:4" ht="15">
      <c r="A87" s="17"/>
      <c r="B87" s="17"/>
      <c r="C87" s="17"/>
      <c r="D87" s="17"/>
    </row>
    <row r="88" spans="1:4" ht="15">
      <c r="A88" s="17"/>
      <c r="B88" s="17"/>
      <c r="C88" s="17"/>
      <c r="D88" s="17"/>
    </row>
    <row r="89" spans="1:4" ht="15">
      <c r="A89" s="17"/>
      <c r="B89" s="17"/>
      <c r="C89" s="17"/>
      <c r="D89" s="17"/>
    </row>
    <row r="90" spans="1:4" ht="15">
      <c r="A90" s="17"/>
      <c r="B90" s="17"/>
      <c r="C90" s="17"/>
      <c r="D90" s="17"/>
    </row>
    <row r="91" spans="1:4" ht="15">
      <c r="A91" s="17"/>
      <c r="B91" s="17"/>
      <c r="C91" s="17"/>
      <c r="D91" s="17"/>
    </row>
    <row r="92" spans="1:4" ht="15">
      <c r="A92" s="17"/>
      <c r="B92" s="17"/>
      <c r="C92" s="17"/>
      <c r="D92" s="17"/>
    </row>
    <row r="93" spans="1:4" ht="15">
      <c r="A93" s="17"/>
      <c r="B93" s="17"/>
      <c r="C93" s="17"/>
      <c r="D93" s="17"/>
    </row>
    <row r="94" spans="1:4" ht="15">
      <c r="A94" s="17"/>
      <c r="B94" s="17"/>
      <c r="C94" s="17"/>
      <c r="D94" s="17"/>
    </row>
    <row r="95" spans="1:4" ht="15">
      <c r="A95" s="17"/>
      <c r="B95" s="17"/>
      <c r="C95" s="17"/>
      <c r="D95" s="17"/>
    </row>
    <row r="96" spans="1:4" ht="15">
      <c r="A96" s="17"/>
      <c r="B96" s="17"/>
      <c r="C96" s="17"/>
      <c r="D96" s="17"/>
    </row>
    <row r="97" spans="1:4" ht="15">
      <c r="A97" s="17"/>
      <c r="B97" s="17"/>
      <c r="C97" s="17"/>
      <c r="D97" s="17"/>
    </row>
    <row r="98" spans="1:4" ht="15">
      <c r="A98" s="17"/>
      <c r="B98" s="17"/>
      <c r="C98" s="17"/>
      <c r="D98" s="17"/>
    </row>
    <row r="99" spans="1:4" ht="15">
      <c r="A99" s="17"/>
      <c r="B99" s="17"/>
      <c r="C99" s="17"/>
      <c r="D99" s="17"/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Eva S.</cp:lastModifiedBy>
  <dcterms:created xsi:type="dcterms:W3CDTF">2019-09-23T10:54:50Z</dcterms:created>
  <dcterms:modified xsi:type="dcterms:W3CDTF">2019-10-02T10:44:32Z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